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Benutzer01\Documents\Poker Ranglisten\"/>
    </mc:Choice>
  </mc:AlternateContent>
  <xr:revisionPtr revIDLastSave="0" documentId="13_ncr:1_{98F541F2-7291-47EF-8119-C4E8B788B43C}" xr6:coauthVersionLast="47" xr6:coauthVersionMax="47" xr10:uidLastSave="{00000000-0000-0000-0000-000000000000}"/>
  <bookViews>
    <workbookView xWindow="-28920" yWindow="-15" windowWidth="29040" windowHeight="1572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1" l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 s="1"/>
  <c r="A52" i="1" s="1"/>
  <c r="A4" i="1"/>
  <c r="L110" i="1"/>
  <c r="L109" i="1"/>
  <c r="L108" i="1"/>
  <c r="K110" i="1"/>
  <c r="K109" i="1"/>
  <c r="K108" i="1"/>
  <c r="J110" i="1"/>
  <c r="J109" i="1"/>
  <c r="J108" i="1"/>
  <c r="I110" i="1"/>
  <c r="I109" i="1"/>
  <c r="I108" i="1"/>
  <c r="H110" i="1"/>
  <c r="H109" i="1"/>
  <c r="H108" i="1"/>
  <c r="G110" i="1" l="1"/>
  <c r="G109" i="1"/>
  <c r="G108" i="1"/>
  <c r="O110" i="1" l="1"/>
  <c r="O109" i="1"/>
  <c r="O108" i="1"/>
  <c r="C32" i="1"/>
  <c r="E32" i="1"/>
  <c r="C34" i="1"/>
  <c r="E34" i="1"/>
  <c r="D32" i="1" l="1"/>
  <c r="D34" i="1"/>
  <c r="C63" i="1"/>
  <c r="E63" i="1"/>
  <c r="N108" i="1"/>
  <c r="N109" i="1"/>
  <c r="N110" i="1"/>
  <c r="C58" i="1"/>
  <c r="E58" i="1"/>
  <c r="C33" i="1"/>
  <c r="E33" i="1"/>
  <c r="C44" i="1"/>
  <c r="E44" i="1"/>
  <c r="M110" i="1"/>
  <c r="M109" i="1"/>
  <c r="M108" i="1"/>
  <c r="C55" i="1"/>
  <c r="E55" i="1"/>
  <c r="C38" i="1"/>
  <c r="E38" i="1"/>
  <c r="C67" i="1"/>
  <c r="E67" i="1"/>
  <c r="D63" i="1" l="1"/>
  <c r="D58" i="1"/>
  <c r="D33" i="1"/>
  <c r="D44" i="1"/>
  <c r="D67" i="1"/>
  <c r="D55" i="1"/>
  <c r="D38" i="1"/>
  <c r="C51" i="1"/>
  <c r="E51" i="1"/>
  <c r="D51" i="1" l="1"/>
  <c r="C8" i="1"/>
  <c r="E8" i="1"/>
  <c r="C43" i="1"/>
  <c r="E43" i="1"/>
  <c r="D8" i="1" l="1"/>
  <c r="D43" i="1"/>
  <c r="C45" i="1" l="1"/>
  <c r="E45" i="1"/>
  <c r="C40" i="1"/>
  <c r="E40" i="1"/>
  <c r="C19" i="1"/>
  <c r="E19" i="1"/>
  <c r="C65" i="1"/>
  <c r="E65" i="1"/>
  <c r="C6" i="1"/>
  <c r="E6" i="1"/>
  <c r="C25" i="1"/>
  <c r="E25" i="1"/>
  <c r="C46" i="1"/>
  <c r="E46" i="1"/>
  <c r="D25" i="1" l="1"/>
  <c r="D65" i="1"/>
  <c r="D45" i="1"/>
  <c r="D46" i="1"/>
  <c r="D40" i="1"/>
  <c r="D19" i="1"/>
  <c r="D6" i="1"/>
  <c r="C59" i="1" l="1"/>
  <c r="E59" i="1"/>
  <c r="C74" i="1"/>
  <c r="E74" i="1"/>
  <c r="C80" i="1"/>
  <c r="D80" i="1" s="1"/>
  <c r="E80" i="1"/>
  <c r="D74" i="1" l="1"/>
  <c r="D59" i="1"/>
  <c r="C52" i="1"/>
  <c r="E52" i="1"/>
  <c r="C18" i="1"/>
  <c r="E18" i="1"/>
  <c r="D18" i="1" l="1"/>
  <c r="D52" i="1"/>
  <c r="L1" i="1"/>
  <c r="E4" i="1"/>
  <c r="E47" i="1"/>
  <c r="E22" i="1"/>
  <c r="E37" i="1"/>
  <c r="E27" i="1"/>
  <c r="E15" i="1"/>
  <c r="E54" i="1"/>
  <c r="E48" i="1"/>
  <c r="E71" i="1"/>
  <c r="E12" i="1"/>
  <c r="E73" i="1"/>
  <c r="E69" i="1"/>
  <c r="E20" i="1"/>
  <c r="E10" i="1"/>
  <c r="E29" i="1"/>
  <c r="E39" i="1"/>
  <c r="E66" i="1"/>
  <c r="E14" i="1"/>
  <c r="E9" i="1"/>
  <c r="E24" i="1"/>
  <c r="E16" i="1"/>
  <c r="E49" i="1"/>
  <c r="E36" i="1"/>
  <c r="E21" i="1"/>
  <c r="E28" i="1"/>
  <c r="E17" i="1"/>
  <c r="E56" i="1"/>
  <c r="E11" i="1"/>
  <c r="E79" i="1"/>
  <c r="E26" i="1"/>
  <c r="E68" i="1"/>
  <c r="E82" i="1"/>
  <c r="E5" i="1"/>
  <c r="E50" i="1"/>
  <c r="E89" i="1"/>
  <c r="E35" i="1"/>
  <c r="E75" i="1"/>
  <c r="E23" i="1"/>
  <c r="E85" i="1"/>
  <c r="E7" i="1"/>
  <c r="E61" i="1"/>
  <c r="E90" i="1"/>
  <c r="E42" i="1"/>
  <c r="E3" i="1"/>
  <c r="E78" i="1"/>
  <c r="E62" i="1"/>
  <c r="E64" i="1"/>
  <c r="E83" i="1"/>
  <c r="E30" i="1"/>
  <c r="E60" i="1"/>
  <c r="E53" i="1"/>
  <c r="E91" i="1"/>
  <c r="E41" i="1"/>
  <c r="E86" i="1"/>
  <c r="E77" i="1"/>
  <c r="E88" i="1"/>
  <c r="E81" i="1"/>
  <c r="E70" i="1"/>
  <c r="E84" i="1"/>
  <c r="E57" i="1"/>
  <c r="E31" i="1"/>
  <c r="E72" i="1"/>
  <c r="E76" i="1"/>
  <c r="E87" i="1"/>
  <c r="E13" i="1"/>
  <c r="C4" i="1"/>
  <c r="C47" i="1"/>
  <c r="C22" i="1"/>
  <c r="C37" i="1"/>
  <c r="C27" i="1"/>
  <c r="C15" i="1"/>
  <c r="C54" i="1"/>
  <c r="C48" i="1"/>
  <c r="C71" i="1"/>
  <c r="C12" i="1"/>
  <c r="C73" i="1"/>
  <c r="C69" i="1"/>
  <c r="C20" i="1"/>
  <c r="C10" i="1"/>
  <c r="C29" i="1"/>
  <c r="C39" i="1"/>
  <c r="C66" i="1"/>
  <c r="C14" i="1"/>
  <c r="C9" i="1"/>
  <c r="C24" i="1"/>
  <c r="C16" i="1"/>
  <c r="C49" i="1"/>
  <c r="C36" i="1"/>
  <c r="C21" i="1"/>
  <c r="C28" i="1"/>
  <c r="C17" i="1"/>
  <c r="C56" i="1"/>
  <c r="C11" i="1"/>
  <c r="C79" i="1"/>
  <c r="C26" i="1"/>
  <c r="C68" i="1"/>
  <c r="C82" i="1"/>
  <c r="C5" i="1"/>
  <c r="C50" i="1"/>
  <c r="C89" i="1"/>
  <c r="C35" i="1"/>
  <c r="C75" i="1"/>
  <c r="C23" i="1"/>
  <c r="C85" i="1"/>
  <c r="C7" i="1"/>
  <c r="C61" i="1"/>
  <c r="C90" i="1"/>
  <c r="C42" i="1"/>
  <c r="C3" i="1"/>
  <c r="C78" i="1"/>
  <c r="C62" i="1"/>
  <c r="C64" i="1"/>
  <c r="C83" i="1"/>
  <c r="C30" i="1"/>
  <c r="C60" i="1"/>
  <c r="C53" i="1"/>
  <c r="C91" i="1"/>
  <c r="C41" i="1"/>
  <c r="C86" i="1"/>
  <c r="C77" i="1"/>
  <c r="C88" i="1"/>
  <c r="C81" i="1"/>
  <c r="C70" i="1"/>
  <c r="C84" i="1"/>
  <c r="C57" i="1"/>
  <c r="C31" i="1"/>
  <c r="C72" i="1"/>
  <c r="C76" i="1"/>
  <c r="C87" i="1"/>
  <c r="C13" i="1"/>
  <c r="D20" i="1" l="1"/>
  <c r="D56" i="1"/>
  <c r="D60" i="1"/>
  <c r="D7" i="1"/>
  <c r="D48" i="1"/>
  <c r="D82" i="1"/>
  <c r="N1" i="1" l="1"/>
  <c r="F63" i="1" s="1"/>
  <c r="F33" i="1" l="1"/>
  <c r="F58" i="1"/>
  <c r="F43" i="1"/>
  <c r="F8" i="1"/>
  <c r="F44" i="1"/>
  <c r="F34" i="1"/>
  <c r="F94" i="1"/>
  <c r="F98" i="1"/>
  <c r="F102" i="1"/>
  <c r="F67" i="1"/>
  <c r="F32" i="1"/>
  <c r="F95" i="1"/>
  <c r="F99" i="1"/>
  <c r="F103" i="1"/>
  <c r="F38" i="1"/>
  <c r="F92" i="1"/>
  <c r="F96" i="1"/>
  <c r="F100" i="1"/>
  <c r="F104" i="1"/>
  <c r="F51" i="1"/>
  <c r="F55" i="1"/>
  <c r="F93" i="1"/>
  <c r="F97" i="1"/>
  <c r="F101" i="1"/>
  <c r="F40" i="1"/>
  <c r="F45" i="1"/>
  <c r="F59" i="1"/>
  <c r="F65" i="1"/>
  <c r="F19" i="1"/>
  <c r="F46" i="1"/>
  <c r="F25" i="1"/>
  <c r="F6" i="1"/>
  <c r="F80" i="1"/>
  <c r="F74" i="1"/>
  <c r="F18" i="1"/>
  <c r="F52" i="1"/>
  <c r="F54" i="1"/>
  <c r="F73" i="1"/>
  <c r="F29" i="1"/>
  <c r="F36" i="1"/>
  <c r="F68" i="1"/>
  <c r="F85" i="1"/>
  <c r="F53" i="1"/>
  <c r="F47" i="1"/>
  <c r="F27" i="1"/>
  <c r="F48" i="1"/>
  <c r="F69" i="1"/>
  <c r="F39" i="1"/>
  <c r="F24" i="1"/>
  <c r="F21" i="1"/>
  <c r="F11" i="1"/>
  <c r="F82" i="1"/>
  <c r="F35" i="1"/>
  <c r="F7" i="1"/>
  <c r="F3" i="1"/>
  <c r="F83" i="1"/>
  <c r="F91" i="1"/>
  <c r="F88" i="1"/>
  <c r="F57" i="1"/>
  <c r="F87" i="1"/>
  <c r="F15" i="1"/>
  <c r="F71" i="1"/>
  <c r="F20" i="1"/>
  <c r="F66" i="1"/>
  <c r="F16" i="1"/>
  <c r="F28" i="1"/>
  <c r="F5" i="1"/>
  <c r="F75" i="1"/>
  <c r="F61" i="1"/>
  <c r="F30" i="1"/>
  <c r="F41" i="1"/>
  <c r="F31" i="1"/>
  <c r="F42" i="1"/>
  <c r="F77" i="1"/>
  <c r="F22" i="1"/>
  <c r="F79" i="1"/>
  <c r="F78" i="1"/>
  <c r="F81" i="1"/>
  <c r="F4" i="1"/>
  <c r="F84" i="1"/>
  <c r="F37" i="1"/>
  <c r="F12" i="1"/>
  <c r="F10" i="1"/>
  <c r="F14" i="1"/>
  <c r="F49" i="1"/>
  <c r="F17" i="1"/>
  <c r="F26" i="1"/>
  <c r="F50" i="1"/>
  <c r="F23" i="1"/>
  <c r="F90" i="1"/>
  <c r="F62" i="1"/>
  <c r="F60" i="1"/>
  <c r="F86" i="1"/>
  <c r="F70" i="1"/>
  <c r="F72" i="1"/>
  <c r="F13" i="1"/>
  <c r="F9" i="1"/>
  <c r="F56" i="1"/>
  <c r="F89" i="1"/>
  <c r="F64" i="1"/>
  <c r="F76" i="1"/>
  <c r="D21" i="1" l="1"/>
  <c r="D50" i="1"/>
  <c r="D88" i="1"/>
  <c r="D16" i="1" l="1"/>
  <c r="D71" i="1"/>
  <c r="D36" i="1"/>
  <c r="D14" i="1"/>
  <c r="D83" i="1"/>
  <c r="D31" i="1"/>
  <c r="D57" i="1"/>
  <c r="D89" i="1"/>
  <c r="D68" i="1"/>
  <c r="D27" i="1"/>
  <c r="D70" i="1"/>
  <c r="D26" i="1" l="1"/>
  <c r="D77" i="1"/>
  <c r="D15" i="1"/>
  <c r="D30" i="1"/>
  <c r="D29" i="1"/>
  <c r="D86" i="1"/>
  <c r="D24" i="1"/>
  <c r="D79" i="1" l="1"/>
  <c r="D49" i="1"/>
  <c r="D61" i="1"/>
  <c r="D76" i="1"/>
  <c r="D13" i="1"/>
  <c r="D35" i="1"/>
  <c r="D90" i="1"/>
  <c r="D12" i="1"/>
  <c r="D72" i="1" l="1"/>
  <c r="D87" i="1"/>
  <c r="D53" i="1"/>
  <c r="D78" i="1"/>
  <c r="D47" i="1" l="1"/>
  <c r="D37" i="1"/>
  <c r="D75" i="1"/>
  <c r="D84" i="1"/>
  <c r="D22" i="1"/>
  <c r="D81" i="1"/>
  <c r="D3" i="1"/>
  <c r="D4" i="1"/>
  <c r="D23" i="1"/>
  <c r="D42" i="1"/>
  <c r="D28" i="1"/>
  <c r="D73" i="1"/>
  <c r="D64" i="1"/>
  <c r="D5" i="1"/>
  <c r="D41" i="1"/>
  <c r="D62" i="1"/>
  <c r="D85" i="1"/>
  <c r="D54" i="1"/>
  <c r="D17" i="1"/>
  <c r="D10" i="1"/>
  <c r="D69" i="1"/>
  <c r="D91" i="1"/>
  <c r="D66" i="1"/>
  <c r="D39" i="1"/>
  <c r="D11" i="1"/>
  <c r="D9" i="1"/>
  <c r="A68" i="1" l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</calcChain>
</file>

<file path=xl/sharedStrings.xml><?xml version="1.0" encoding="utf-8"?>
<sst xmlns="http://schemas.openxmlformats.org/spreadsheetml/2006/main" count="103" uniqueCount="97">
  <si>
    <t>Rang</t>
  </si>
  <si>
    <t>Name</t>
  </si>
  <si>
    <t>Anzahl Teilnahme Turniere</t>
  </si>
  <si>
    <t>Durchschnitt je gespieltem Turnier</t>
  </si>
  <si>
    <t>Gesamt</t>
  </si>
  <si>
    <t>Richard H.</t>
  </si>
  <si>
    <t>Olaf D.</t>
  </si>
  <si>
    <t>Hubert R.</t>
  </si>
  <si>
    <t>Marion H.</t>
  </si>
  <si>
    <t>Thomas Hel.</t>
  </si>
  <si>
    <t>Andrea J.</t>
  </si>
  <si>
    <t>Diana N.</t>
  </si>
  <si>
    <t>Martina S.</t>
  </si>
  <si>
    <t>Uwe H.</t>
  </si>
  <si>
    <t>Spieltage bisher</t>
  </si>
  <si>
    <t>Anzahl 75%
Wertung</t>
  </si>
  <si>
    <t>Am Ende der Saison werden pro Spieler die schlechtesten zwei Ergebnisse gestrichen, also 7 von 9 Turnieren gewertet!</t>
  </si>
  <si>
    <t>Die Besten 7 aus 9</t>
  </si>
  <si>
    <t>Paul E.</t>
  </si>
  <si>
    <t>Christian K.</t>
  </si>
  <si>
    <t>Ralph P.</t>
  </si>
  <si>
    <t>Holger D</t>
  </si>
  <si>
    <t>Pranee D.</t>
  </si>
  <si>
    <t>Fernando W.</t>
  </si>
  <si>
    <t>Martin D.</t>
  </si>
  <si>
    <t>Tim K.</t>
  </si>
  <si>
    <t>Mike Mü.</t>
  </si>
  <si>
    <t>Stephan C.</t>
  </si>
  <si>
    <t>Stephan Z.</t>
  </si>
  <si>
    <t>Shana C.</t>
  </si>
  <si>
    <t>Stefan Fr.</t>
  </si>
  <si>
    <t>Stefan Kn.</t>
  </si>
  <si>
    <t>Tobias A.</t>
  </si>
  <si>
    <t>Nick Sch.</t>
  </si>
  <si>
    <t>Markus G.</t>
  </si>
  <si>
    <t>Danijel K.</t>
  </si>
  <si>
    <t>Christine Z.</t>
  </si>
  <si>
    <t>Thomas Gr.</t>
  </si>
  <si>
    <t>Roland M.</t>
  </si>
  <si>
    <t>Julian D.</t>
  </si>
  <si>
    <t>Robert Kl.</t>
  </si>
  <si>
    <t>Claus B.</t>
  </si>
  <si>
    <t>Michi Kö.</t>
  </si>
  <si>
    <t>Michael Ar.</t>
  </si>
  <si>
    <t>Stefan Au.</t>
  </si>
  <si>
    <t>Yannik A.</t>
  </si>
  <si>
    <t>Leo Be.</t>
  </si>
  <si>
    <t>Lucie G.</t>
  </si>
  <si>
    <t>Thorsten W.</t>
  </si>
  <si>
    <t>3. Platz</t>
  </si>
  <si>
    <t>plus 5%</t>
  </si>
  <si>
    <t>2. Platz</t>
  </si>
  <si>
    <t>plus 10%</t>
  </si>
  <si>
    <t>1. Platz</t>
  </si>
  <si>
    <t>plus 15%</t>
  </si>
  <si>
    <t>prozentuale Aufteilung</t>
  </si>
  <si>
    <t>Markus W.</t>
  </si>
  <si>
    <t>Sarah Ö.</t>
  </si>
  <si>
    <t>Stefan R.</t>
  </si>
  <si>
    <t>Tobias G.</t>
  </si>
  <si>
    <t>Julia B.</t>
  </si>
  <si>
    <t>Max G.</t>
  </si>
  <si>
    <t>Markus E. II</t>
  </si>
  <si>
    <t>Stefan W.</t>
  </si>
  <si>
    <t>Daniel K. jr.</t>
  </si>
  <si>
    <t>Robert K.</t>
  </si>
  <si>
    <t>Eva Sch.</t>
  </si>
  <si>
    <t>UzoS.</t>
  </si>
  <si>
    <t>Christine H.</t>
  </si>
  <si>
    <t>Michael A.</t>
  </si>
  <si>
    <t>Ralf S.</t>
  </si>
  <si>
    <t>Frank S.</t>
  </si>
  <si>
    <t>Manfred W.</t>
  </si>
  <si>
    <t>Spieltag 1 14.09.2024</t>
  </si>
  <si>
    <t>Spieltag 2 
26.10.2024</t>
  </si>
  <si>
    <t xml:space="preserve">Spieltag 3 23.11.2024
</t>
  </si>
  <si>
    <t>Spieltag 4  14.12.2024</t>
  </si>
  <si>
    <t>Spieltag 5  08.02.2025</t>
  </si>
  <si>
    <t>Spieltag 6 29.03.2025</t>
  </si>
  <si>
    <t>Spieltag 7 10.05.2025</t>
  </si>
  <si>
    <t>Spieltag 8  14.06.2025</t>
  </si>
  <si>
    <t>Spieltag 9  12.07.2025</t>
  </si>
  <si>
    <t>Sieglinde P.</t>
  </si>
  <si>
    <t>Michael Ad.</t>
  </si>
  <si>
    <t>Mike Ai.</t>
  </si>
  <si>
    <t>Tini Ai.</t>
  </si>
  <si>
    <t xml:space="preserve">               Rangliste MTT Liga Saison 2024/2025</t>
  </si>
  <si>
    <t>Olaf H.</t>
  </si>
  <si>
    <t>Bernd F.</t>
  </si>
  <si>
    <t>Christian Sch.</t>
  </si>
  <si>
    <t>Monika Sch.</t>
  </si>
  <si>
    <t>Bernhard R..</t>
  </si>
  <si>
    <t>Julian F.</t>
  </si>
  <si>
    <t>Stefan Ki.</t>
  </si>
  <si>
    <t>Conny J.</t>
  </si>
  <si>
    <t>Jonas W.</t>
  </si>
  <si>
    <t>Raimond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</si>
</sst>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53"/>
        <bgColor indexed="52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6600"/>
        <bgColor indexed="64"/>
      </patternFill>
    </fill>
  </fills>
  <borders count="27">
    <border>
      <left/>
      <right/>
      <top/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0" fontId="2" fillId="2" borderId="1" xfId="0" applyFont="1" applyFill="1" applyBorder="1" applyAlignment="1">
      <alignment horizontal="center" vertical="center" textRotation="180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2" borderId="0" xfId="0" applyFill="1"/>
    <xf numFmtId="0" fontId="0" fillId="0" borderId="2" xfId="0" applyBorder="1"/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4" borderId="12" xfId="0" applyFont="1" applyFill="1" applyBorder="1" applyAlignment="1">
      <alignment vertical="center"/>
    </xf>
    <xf numFmtId="0" fontId="0" fillId="0" borderId="6" xfId="0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14" fontId="0" fillId="2" borderId="2" xfId="0" applyNumberForma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wrapText="1"/>
    </xf>
    <xf numFmtId="0" fontId="5" fillId="4" borderId="12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2" borderId="15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6" borderId="3" xfId="0" applyFill="1" applyBorder="1"/>
    <xf numFmtId="0" fontId="0" fillId="0" borderId="17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0" borderId="11" xfId="0" applyBorder="1"/>
    <xf numFmtId="0" fontId="0" fillId="6" borderId="11" xfId="0" applyFill="1" applyBorder="1" applyAlignment="1">
      <alignment horizontal="center"/>
    </xf>
    <xf numFmtId="0" fontId="0" fillId="9" borderId="19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0" borderId="18" xfId="0" applyBorder="1" applyAlignment="1">
      <alignment horizontal="center"/>
    </xf>
    <xf numFmtId="2" fontId="0" fillId="0" borderId="0" xfId="0" applyNumberFormat="1"/>
    <xf numFmtId="0" fontId="0" fillId="2" borderId="17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21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26" xfId="0" applyFill="1" applyBorder="1" applyAlignment="1">
      <alignment horizontal="center"/>
    </xf>
    <xf numFmtId="2" fontId="0" fillId="0" borderId="0" xfId="0" applyNumberFormat="1" applyAlignment="1">
      <alignment horizontal="center"/>
    </xf>
    <xf numFmtId="9" fontId="0" fillId="0" borderId="0" xfId="0" applyNumberFormat="1"/>
    <xf numFmtId="0" fontId="0" fillId="6" borderId="16" xfId="0" applyFill="1" applyBorder="1" applyAlignment="1">
      <alignment horizontal="center"/>
    </xf>
    <xf numFmtId="0" fontId="0" fillId="0" borderId="9" xfId="0" applyBorder="1"/>
    <xf numFmtId="0" fontId="0" fillId="5" borderId="3" xfId="0" applyFill="1" applyBorder="1"/>
    <xf numFmtId="0" fontId="0" fillId="0" borderId="0" xfId="0" applyBorder="1" applyAlignment="1">
      <alignment horizontal="center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ABEA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1FB714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2"/>
  <sheetViews>
    <sheetView tabSelected="1" zoomScaleNormal="100" zoomScaleSheetLayoutView="10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L3" sqref="L3"/>
    </sheetView>
  </sheetViews>
  <sheetFormatPr baseColWidth="10" defaultRowHeight="13.2" x14ac:dyDescent="0.25"/>
  <cols>
    <col min="1" max="1" width="13.109375" customWidth="1"/>
    <col min="2" max="2" width="12.33203125" customWidth="1"/>
    <col min="3" max="4" width="13.109375" customWidth="1"/>
    <col min="5" max="5" width="10.5546875" customWidth="1"/>
    <col min="6" max="6" width="11.88671875" customWidth="1"/>
    <col min="7" max="14" width="11.6640625" customWidth="1"/>
    <col min="15" max="15" width="11.44140625" style="28"/>
  </cols>
  <sheetData>
    <row r="1" spans="1:15" ht="28.5" customHeight="1" thickBot="1" x14ac:dyDescent="0.3">
      <c r="A1" s="16" t="s">
        <v>86</v>
      </c>
      <c r="B1" s="16"/>
      <c r="C1" s="16"/>
      <c r="D1" s="16"/>
      <c r="E1" s="16"/>
      <c r="F1" s="16"/>
      <c r="G1" s="16"/>
      <c r="H1" s="16"/>
      <c r="I1" s="16"/>
      <c r="J1" s="25"/>
      <c r="K1" s="25" t="s">
        <v>14</v>
      </c>
      <c r="L1" s="16">
        <f>COUNTIF(G3:O3,"&gt;=0")</f>
        <v>6</v>
      </c>
      <c r="M1" s="25" t="s">
        <v>15</v>
      </c>
      <c r="N1" s="16">
        <f>ROUND(L1*75%,0)</f>
        <v>5</v>
      </c>
      <c r="O1" s="39"/>
    </row>
    <row r="2" spans="1:15" ht="54" customHeight="1" x14ac:dyDescent="0.25">
      <c r="A2" s="1" t="s">
        <v>0</v>
      </c>
      <c r="B2" s="2" t="s">
        <v>1</v>
      </c>
      <c r="C2" s="3" t="s">
        <v>2</v>
      </c>
      <c r="D2" s="3" t="s">
        <v>3</v>
      </c>
      <c r="E2" s="2" t="s">
        <v>4</v>
      </c>
      <c r="F2" s="23" t="s">
        <v>17</v>
      </c>
      <c r="G2" s="18" t="s">
        <v>73</v>
      </c>
      <c r="H2" s="18" t="s">
        <v>74</v>
      </c>
      <c r="I2" s="24" t="s">
        <v>75</v>
      </c>
      <c r="J2" s="18" t="s">
        <v>76</v>
      </c>
      <c r="K2" s="22" t="s">
        <v>77</v>
      </c>
      <c r="L2" s="18" t="s">
        <v>78</v>
      </c>
      <c r="M2" s="18" t="s">
        <v>79</v>
      </c>
      <c r="N2" s="27" t="s">
        <v>80</v>
      </c>
      <c r="O2" s="32" t="s">
        <v>81</v>
      </c>
    </row>
    <row r="3" spans="1:15" s="7" customFormat="1" ht="15" customHeight="1" x14ac:dyDescent="0.25">
      <c r="A3" s="19">
        <v>1</v>
      </c>
      <c r="B3" s="4" t="s">
        <v>39</v>
      </c>
      <c r="C3" s="5">
        <f>COUNTIF(G3:O3,"&gt;0")</f>
        <v>6</v>
      </c>
      <c r="D3" s="6">
        <f>IF(C3&gt;0,E3/C3,0)</f>
        <v>16.983333333333334</v>
      </c>
      <c r="E3" s="5">
        <f>SUM(G3:O3)</f>
        <v>101.9</v>
      </c>
      <c r="F3" s="21">
        <f>SUMIF(G3:O3,"&gt;="&amp;LARGE(G3:O3,$N$1))-(COUNTIF(G3:O3,"&gt;="&amp;LARGE(G3:O3,$N$1))-$N$1)*LARGE(G3:O3,$N$1)</f>
        <v>97.9</v>
      </c>
      <c r="G3" s="5">
        <v>27</v>
      </c>
      <c r="H3" s="5">
        <v>4</v>
      </c>
      <c r="I3" s="5">
        <v>28.7</v>
      </c>
      <c r="J3" s="5">
        <v>9</v>
      </c>
      <c r="K3" s="5">
        <v>10</v>
      </c>
      <c r="L3" s="5">
        <v>23.2</v>
      </c>
      <c r="M3" s="5"/>
      <c r="N3" s="12"/>
      <c r="O3" s="41"/>
    </row>
    <row r="4" spans="1:15" s="7" customFormat="1" ht="15" customHeight="1" x14ac:dyDescent="0.25">
      <c r="A4" s="19">
        <f>A3+1</f>
        <v>2</v>
      </c>
      <c r="B4" s="8" t="s">
        <v>7</v>
      </c>
      <c r="C4" s="5">
        <f>COUNTIF(G4:O4,"&gt;0")</f>
        <v>5</v>
      </c>
      <c r="D4" s="6">
        <f>IF(C4&gt;0,E4/C4,0)</f>
        <v>18.93</v>
      </c>
      <c r="E4" s="5">
        <f>SUM(G4:O4)</f>
        <v>94.65</v>
      </c>
      <c r="F4" s="21">
        <f>SUMIF(G4:O4,"&gt;="&amp;LARGE(G4:O4,$N$1))-(COUNTIF(G4:O4,"&gt;="&amp;LARGE(G4:O4,$N$1))-$N$1)*LARGE(G4:O4,$N$1)</f>
        <v>94.65</v>
      </c>
      <c r="G4" s="9">
        <v>35.65</v>
      </c>
      <c r="H4" s="9">
        <v>21</v>
      </c>
      <c r="I4" s="9">
        <v>20</v>
      </c>
      <c r="J4" s="9">
        <v>11</v>
      </c>
      <c r="K4" s="9">
        <v>0</v>
      </c>
      <c r="L4" s="9">
        <v>7</v>
      </c>
      <c r="M4" s="9"/>
      <c r="N4" s="57"/>
      <c r="O4" s="40"/>
    </row>
    <row r="5" spans="1:15" s="7" customFormat="1" ht="15" customHeight="1" x14ac:dyDescent="0.25">
      <c r="A5" s="19">
        <f>A4+1</f>
        <v>3</v>
      </c>
      <c r="B5" s="56" t="s">
        <v>5</v>
      </c>
      <c r="C5" s="5">
        <f>COUNTIF(G5:O5,"&gt;0")</f>
        <v>6</v>
      </c>
      <c r="D5" s="6">
        <f>IF(C5&gt;0,E5/C5,0)</f>
        <v>15.741666666666667</v>
      </c>
      <c r="E5" s="5">
        <f>SUM(G5:O5)</f>
        <v>94.45</v>
      </c>
      <c r="F5" s="21">
        <f>SUMIF(G5:O5,"&gt;="&amp;LARGE(G5:O5,$N$1))-(COUNTIF(G5:O5,"&gt;="&amp;LARGE(G5:O5,$N$1))-$N$1)*LARGE(G5:O5,$N$1)</f>
        <v>87.45</v>
      </c>
      <c r="G5" s="5">
        <v>33.1</v>
      </c>
      <c r="H5" s="5">
        <v>9</v>
      </c>
      <c r="I5" s="5">
        <v>26.35</v>
      </c>
      <c r="J5" s="5">
        <v>7</v>
      </c>
      <c r="K5" s="5">
        <v>9</v>
      </c>
      <c r="L5" s="5">
        <v>10</v>
      </c>
      <c r="M5" s="5"/>
      <c r="N5" s="12"/>
      <c r="O5" s="40"/>
    </row>
    <row r="6" spans="1:15" s="7" customFormat="1" ht="15" customHeight="1" x14ac:dyDescent="0.25">
      <c r="A6" s="19">
        <f>A5+1</f>
        <v>4</v>
      </c>
      <c r="B6" s="8" t="s">
        <v>64</v>
      </c>
      <c r="C6" s="5">
        <f>COUNTIF(G6:O6,"&gt;0")</f>
        <v>4</v>
      </c>
      <c r="D6" s="6">
        <f>IF(C6&gt;0,E6/C6,0)</f>
        <v>21.6</v>
      </c>
      <c r="E6" s="5">
        <f>SUM(G6:O6)</f>
        <v>86.4</v>
      </c>
      <c r="F6" s="21">
        <f>SUMIF(G6:O6,"&gt;="&amp;LARGE(G6:O6,$N$1))-(COUNTIF(G6:O6,"&gt;="&amp;LARGE(G6:O6,$N$1))-$N$1)*LARGE(G6:O6,$N$1)</f>
        <v>86.4</v>
      </c>
      <c r="G6" s="9">
        <v>28</v>
      </c>
      <c r="H6" s="9">
        <v>0</v>
      </c>
      <c r="I6" s="9">
        <v>23</v>
      </c>
      <c r="J6" s="9">
        <v>0</v>
      </c>
      <c r="K6" s="9">
        <v>18.399999999999999</v>
      </c>
      <c r="L6" s="9">
        <v>17</v>
      </c>
      <c r="M6" s="9"/>
      <c r="N6" s="57"/>
      <c r="O6" s="40"/>
    </row>
    <row r="7" spans="1:15" s="7" customFormat="1" ht="15" customHeight="1" x14ac:dyDescent="0.25">
      <c r="A7" s="19">
        <f>A6+1</f>
        <v>5</v>
      </c>
      <c r="B7" s="4" t="s">
        <v>63</v>
      </c>
      <c r="C7" s="5">
        <f>COUNTIF(G7:O7,"&gt;0")</f>
        <v>6</v>
      </c>
      <c r="D7" s="6">
        <f>IF(C7&gt;0,E7/C7,0)</f>
        <v>14.833333333333334</v>
      </c>
      <c r="E7" s="5">
        <f>SUM(G7:O7)</f>
        <v>89</v>
      </c>
      <c r="F7" s="21">
        <f>SUMIF(G7:O7,"&gt;="&amp;LARGE(G7:O7,$N$1))-(COUNTIF(G7:O7,"&gt;="&amp;LARGE(G7:O7,$N$1))-$N$1)*LARGE(G7:O7,$N$1)</f>
        <v>85</v>
      </c>
      <c r="G7" s="5">
        <v>17</v>
      </c>
      <c r="H7" s="5">
        <v>22</v>
      </c>
      <c r="I7" s="5">
        <v>22</v>
      </c>
      <c r="J7" s="5">
        <v>4</v>
      </c>
      <c r="K7" s="5">
        <v>5</v>
      </c>
      <c r="L7" s="5">
        <v>19</v>
      </c>
      <c r="M7" s="5"/>
      <c r="N7" s="12"/>
      <c r="O7" s="40"/>
    </row>
    <row r="8" spans="1:15" s="7" customFormat="1" ht="15" customHeight="1" x14ac:dyDescent="0.25">
      <c r="A8" s="19">
        <f>A7+1</f>
        <v>6</v>
      </c>
      <c r="B8" s="4" t="s">
        <v>13</v>
      </c>
      <c r="C8" s="5">
        <f>COUNTIF(G8:O8,"&gt;0")</f>
        <v>6</v>
      </c>
      <c r="D8" s="6">
        <f>IF(C8&gt;0,E8/C8,0)</f>
        <v>14.291666666666666</v>
      </c>
      <c r="E8" s="5">
        <f>SUM(G8:O8)</f>
        <v>85.75</v>
      </c>
      <c r="F8" s="21">
        <f>SUMIF(G8:O8,"&gt;="&amp;LARGE(G8:O8,$N$1))-(COUNTIF(G8:O8,"&gt;="&amp;LARGE(G8:O8,$N$1))-$N$1)*LARGE(G8:O8,$N$1)</f>
        <v>83.75</v>
      </c>
      <c r="G8" s="5">
        <v>26</v>
      </c>
      <c r="H8" s="5">
        <v>28.75</v>
      </c>
      <c r="I8" s="5">
        <v>11</v>
      </c>
      <c r="J8" s="5">
        <v>6</v>
      </c>
      <c r="K8" s="5">
        <v>2</v>
      </c>
      <c r="L8" s="5">
        <v>12</v>
      </c>
      <c r="M8" s="5"/>
      <c r="N8" s="12"/>
      <c r="O8" s="40"/>
    </row>
    <row r="9" spans="1:15" s="7" customFormat="1" ht="15" customHeight="1" x14ac:dyDescent="0.25">
      <c r="A9" s="19">
        <f>A8+1</f>
        <v>7</v>
      </c>
      <c r="B9" s="8" t="s">
        <v>21</v>
      </c>
      <c r="C9" s="5">
        <f>COUNTIF(G9:O9,"&gt;0")</f>
        <v>6</v>
      </c>
      <c r="D9" s="6">
        <f>IF(C9&gt;0,E9/C9,0)</f>
        <v>14.024999999999999</v>
      </c>
      <c r="E9" s="5">
        <f>SUM(G9:O9)</f>
        <v>84.149999999999991</v>
      </c>
      <c r="F9" s="21">
        <f>SUMIF(G9:O9,"&gt;="&amp;LARGE(G9:O9,$N$1))-(COUNTIF(G9:O9,"&gt;="&amp;LARGE(G9:O9,$N$1))-$N$1)*LARGE(G9:O9,$N$1)</f>
        <v>81.149999999999991</v>
      </c>
      <c r="G9" s="9">
        <v>30.55</v>
      </c>
      <c r="H9" s="14">
        <v>3</v>
      </c>
      <c r="I9" s="9">
        <v>3</v>
      </c>
      <c r="J9" s="5">
        <v>19.8</v>
      </c>
      <c r="K9" s="9">
        <v>14.8</v>
      </c>
      <c r="L9" s="9">
        <v>13</v>
      </c>
      <c r="M9" s="9"/>
      <c r="N9" s="57"/>
      <c r="O9" s="40"/>
    </row>
    <row r="10" spans="1:15" s="7" customFormat="1" ht="15" customHeight="1" x14ac:dyDescent="0.25">
      <c r="A10" s="19">
        <f>A9+1</f>
        <v>8</v>
      </c>
      <c r="B10" s="4" t="s">
        <v>9</v>
      </c>
      <c r="C10" s="5">
        <f>COUNTIF(G10:O10,"&gt;0")</f>
        <v>6</v>
      </c>
      <c r="D10" s="6">
        <f>IF(C10&gt;0,E10/C10,0)</f>
        <v>10.950000000000001</v>
      </c>
      <c r="E10" s="5">
        <f>SUM(G10:O10)</f>
        <v>65.7</v>
      </c>
      <c r="F10" s="21">
        <f>SUMIF(G10:O10,"&gt;="&amp;LARGE(G10:O10,$N$1))-(COUNTIF(G10:O10,"&gt;="&amp;LARGE(G10:O10,$N$1))-$N$1)*LARGE(G10:O10,$N$1)</f>
        <v>63.7</v>
      </c>
      <c r="G10" s="5">
        <v>13</v>
      </c>
      <c r="H10" s="5">
        <v>6</v>
      </c>
      <c r="I10" s="15">
        <v>18</v>
      </c>
      <c r="J10" s="5">
        <v>20.7</v>
      </c>
      <c r="K10" s="5">
        <v>6</v>
      </c>
      <c r="L10" s="5">
        <v>2</v>
      </c>
      <c r="M10" s="5"/>
      <c r="N10" s="12"/>
      <c r="O10" s="40"/>
    </row>
    <row r="11" spans="1:15" s="7" customFormat="1" ht="15" customHeight="1" x14ac:dyDescent="0.25">
      <c r="A11" s="19">
        <f>A10+1</f>
        <v>9</v>
      </c>
      <c r="B11" s="8" t="s">
        <v>24</v>
      </c>
      <c r="C11" s="5">
        <f>COUNTIF(G11:O11,"&gt;0")</f>
        <v>3</v>
      </c>
      <c r="D11" s="6">
        <f>IF(C11&gt;0,E11/C11,0)</f>
        <v>21.166666666666668</v>
      </c>
      <c r="E11" s="5">
        <f>SUM(G11:O11)</f>
        <v>63.5</v>
      </c>
      <c r="F11" s="21">
        <f>SUMIF(G11:O11,"&gt;="&amp;LARGE(G11:O11,$N$1))-(COUNTIF(G11:O11,"&gt;="&amp;LARGE(G11:O11,$N$1))-$N$1)*LARGE(G11:O11,$N$1)</f>
        <v>63.5</v>
      </c>
      <c r="G11" s="9">
        <v>22</v>
      </c>
      <c r="H11" s="5">
        <v>26.5</v>
      </c>
      <c r="I11" s="9">
        <v>15</v>
      </c>
      <c r="J11" s="5">
        <v>0</v>
      </c>
      <c r="K11" s="9">
        <v>0</v>
      </c>
      <c r="L11" s="9">
        <v>0</v>
      </c>
      <c r="M11" s="9"/>
      <c r="N11" s="57"/>
      <c r="O11" s="40"/>
    </row>
    <row r="12" spans="1:15" s="7" customFormat="1" ht="15" customHeight="1" x14ac:dyDescent="0.25">
      <c r="A12" s="19">
        <f>A11+1</f>
        <v>10</v>
      </c>
      <c r="B12" s="56" t="s">
        <v>10</v>
      </c>
      <c r="C12" s="5">
        <f>COUNTIF(G12:O12,"&gt;0")</f>
        <v>5</v>
      </c>
      <c r="D12" s="6">
        <f>IF(C12&gt;0,E12/C12,0)</f>
        <v>12.059999999999999</v>
      </c>
      <c r="E12" s="5">
        <f>SUM(G12:O12)</f>
        <v>60.3</v>
      </c>
      <c r="F12" s="21">
        <f>SUMIF(G12:O12,"&gt;="&amp;LARGE(G12:O12,$N$1))-(COUNTIF(G12:O12,"&gt;="&amp;LARGE(G12:O12,$N$1))-$N$1)*LARGE(G12:O12,$N$1)</f>
        <v>60.3</v>
      </c>
      <c r="G12" s="5">
        <v>12</v>
      </c>
      <c r="H12" s="5">
        <v>8</v>
      </c>
      <c r="I12" s="5">
        <v>0</v>
      </c>
      <c r="J12" s="5">
        <v>14</v>
      </c>
      <c r="K12" s="5">
        <v>1</v>
      </c>
      <c r="L12" s="5">
        <v>25.3</v>
      </c>
      <c r="M12" s="5"/>
      <c r="N12" s="12"/>
      <c r="O12" s="40"/>
    </row>
    <row r="13" spans="1:15" s="7" customFormat="1" ht="15" customHeight="1" x14ac:dyDescent="0.25">
      <c r="A13" s="19">
        <f>A12+1</f>
        <v>11</v>
      </c>
      <c r="B13" s="8" t="s">
        <v>11</v>
      </c>
      <c r="C13" s="5">
        <f>COUNTIF(G13:O13,"&gt;0")</f>
        <v>6</v>
      </c>
      <c r="D13" s="6">
        <f>IF(C13&gt;0,E13/C13,0)</f>
        <v>10.166666666666666</v>
      </c>
      <c r="E13" s="5">
        <f>SUM(G13:O13)</f>
        <v>61</v>
      </c>
      <c r="F13" s="21">
        <f>SUMIF(G13:O13,"&gt;="&amp;LARGE(G13:O13,$N$1))-(COUNTIF(G13:O13,"&gt;="&amp;LARGE(G13:O13,$N$1))-$N$1)*LARGE(G13:O13,$N$1)</f>
        <v>59</v>
      </c>
      <c r="G13" s="10">
        <v>11</v>
      </c>
      <c r="H13" s="10">
        <v>2</v>
      </c>
      <c r="I13" s="10">
        <v>16</v>
      </c>
      <c r="J13" s="5">
        <v>8</v>
      </c>
      <c r="K13" s="10">
        <v>13</v>
      </c>
      <c r="L13" s="10">
        <v>11</v>
      </c>
      <c r="M13" s="9"/>
      <c r="N13" s="57"/>
      <c r="O13" s="40"/>
    </row>
    <row r="14" spans="1:15" s="7" customFormat="1" ht="15" customHeight="1" x14ac:dyDescent="0.25">
      <c r="A14" s="19">
        <f>A13+1</f>
        <v>12</v>
      </c>
      <c r="B14" s="31" t="s">
        <v>8</v>
      </c>
      <c r="C14" s="5">
        <f>COUNTIF(G14:O14,"&gt;0")</f>
        <v>6</v>
      </c>
      <c r="D14" s="6">
        <f>IF(C14&gt;0,E14/C14,0)</f>
        <v>10.333333333333334</v>
      </c>
      <c r="E14" s="5">
        <f>SUM(G14:O14)</f>
        <v>62</v>
      </c>
      <c r="F14" s="21">
        <f>SUMIF(G14:O14,"&gt;="&amp;LARGE(G14:O14,$N$1))-(COUNTIF(G14:O14,"&gt;="&amp;LARGE(G14:O14,$N$1))-$N$1)*LARGE(G14:O14,$N$1)</f>
        <v>58</v>
      </c>
      <c r="G14" s="11">
        <v>14</v>
      </c>
      <c r="H14" s="11">
        <v>15</v>
      </c>
      <c r="I14" s="11">
        <v>10</v>
      </c>
      <c r="J14" s="5">
        <v>10</v>
      </c>
      <c r="K14" s="5">
        <v>4</v>
      </c>
      <c r="L14" s="11">
        <v>9</v>
      </c>
      <c r="M14" s="11"/>
      <c r="N14" s="29"/>
      <c r="O14" s="41"/>
    </row>
    <row r="15" spans="1:15" s="7" customFormat="1" ht="15" customHeight="1" x14ac:dyDescent="0.25">
      <c r="A15" s="19">
        <f>A14+1</f>
        <v>13</v>
      </c>
      <c r="B15" s="8" t="s">
        <v>60</v>
      </c>
      <c r="C15" s="5">
        <f>COUNTIF(G15:O15,"&gt;0")</f>
        <v>6</v>
      </c>
      <c r="D15" s="6">
        <f>IF(C15&gt;0,E15/C15,0)</f>
        <v>10</v>
      </c>
      <c r="E15" s="5">
        <f>SUM(G15:O15)</f>
        <v>60</v>
      </c>
      <c r="F15" s="21">
        <f>SUMIF(G15:O15,"&gt;="&amp;LARGE(G15:O15,$N$1))-(COUNTIF(G15:O15,"&gt;="&amp;LARGE(G15:O15,$N$1))-$N$1)*LARGE(G15:O15,$N$1)</f>
        <v>57</v>
      </c>
      <c r="G15" s="10">
        <v>8</v>
      </c>
      <c r="H15" s="10">
        <v>5</v>
      </c>
      <c r="I15" s="10">
        <v>19</v>
      </c>
      <c r="J15" s="10">
        <v>3</v>
      </c>
      <c r="K15" s="5">
        <v>11</v>
      </c>
      <c r="L15" s="10">
        <v>14</v>
      </c>
      <c r="M15" s="10"/>
      <c r="N15" s="30"/>
      <c r="O15" s="40"/>
    </row>
    <row r="16" spans="1:15" s="7" customFormat="1" ht="15" customHeight="1" x14ac:dyDescent="0.25">
      <c r="A16" s="19">
        <f>A15+1</f>
        <v>14</v>
      </c>
      <c r="B16" s="4" t="s">
        <v>18</v>
      </c>
      <c r="C16" s="5">
        <f>COUNTIF(G16:O16,"&gt;0")</f>
        <v>3</v>
      </c>
      <c r="D16" s="6">
        <f>IF(C16&gt;0,E16/C16,0)</f>
        <v>18.333333333333332</v>
      </c>
      <c r="E16" s="5">
        <f>SUM(G16:O16)</f>
        <v>55</v>
      </c>
      <c r="F16" s="21">
        <f>SUMIF(G16:O16,"&gt;="&amp;LARGE(G16:O16,$N$1))-(COUNTIF(G16:O16,"&gt;="&amp;LARGE(G16:O16,$N$1))-$N$1)*LARGE(G16:O16,$N$1)</f>
        <v>55</v>
      </c>
      <c r="G16" s="11">
        <v>23</v>
      </c>
      <c r="H16" s="11">
        <v>17</v>
      </c>
      <c r="I16" s="11">
        <v>0</v>
      </c>
      <c r="J16" s="11">
        <v>15</v>
      </c>
      <c r="K16" s="5">
        <v>0</v>
      </c>
      <c r="L16" s="11">
        <v>0</v>
      </c>
      <c r="M16" s="11"/>
      <c r="N16" s="29"/>
      <c r="O16" s="41"/>
    </row>
    <row r="17" spans="1:15" s="7" customFormat="1" ht="15" customHeight="1" x14ac:dyDescent="0.25">
      <c r="A17" s="19">
        <f>A16+1</f>
        <v>15</v>
      </c>
      <c r="B17" s="4" t="s">
        <v>19</v>
      </c>
      <c r="C17" s="5">
        <f>COUNTIF(G17:O17,"&gt;0")</f>
        <v>5</v>
      </c>
      <c r="D17" s="6">
        <f>IF(C17&gt;0,E17/C17,0)</f>
        <v>10.8</v>
      </c>
      <c r="E17" s="5">
        <f>SUM(G17:O17)</f>
        <v>54</v>
      </c>
      <c r="F17" s="21">
        <f>SUMIF(G17:O17,"&gt;="&amp;LARGE(G17:O17,$N$1))-(COUNTIF(G17:O17,"&gt;="&amp;LARGE(G17:O17,$N$1))-$N$1)*LARGE(G17:O17,$N$1)</f>
        <v>54</v>
      </c>
      <c r="G17" s="10">
        <v>20</v>
      </c>
      <c r="H17" s="10">
        <v>0</v>
      </c>
      <c r="I17" s="10">
        <v>24</v>
      </c>
      <c r="J17" s="10">
        <v>1</v>
      </c>
      <c r="K17" s="10">
        <v>3</v>
      </c>
      <c r="L17" s="10">
        <v>6</v>
      </c>
      <c r="M17" s="10"/>
      <c r="N17" s="30"/>
      <c r="O17" s="43"/>
    </row>
    <row r="18" spans="1:15" s="7" customFormat="1" ht="15" customHeight="1" x14ac:dyDescent="0.25">
      <c r="A18" s="19">
        <f>A17+1</f>
        <v>16</v>
      </c>
      <c r="B18" s="8" t="s">
        <v>61</v>
      </c>
      <c r="C18" s="5">
        <f>COUNTIF(G18:O18,"&gt;0")</f>
        <v>6</v>
      </c>
      <c r="D18" s="6">
        <f>IF(C18&gt;0,E18/C18,0)</f>
        <v>8.5166666666666675</v>
      </c>
      <c r="E18" s="5">
        <f>SUM(G18:O18)</f>
        <v>51.1</v>
      </c>
      <c r="F18" s="21">
        <f>SUMIF(G18:O18,"&gt;="&amp;LARGE(G18:O18,$N$1))-(COUNTIF(G18:O18,"&gt;="&amp;LARGE(G18:O18,$N$1))-$N$1)*LARGE(G18:O18,$N$1)</f>
        <v>49.1</v>
      </c>
      <c r="G18" s="11">
        <v>4</v>
      </c>
      <c r="H18" s="11">
        <v>7</v>
      </c>
      <c r="I18" s="11">
        <v>2</v>
      </c>
      <c r="J18" s="11">
        <v>5</v>
      </c>
      <c r="K18" s="11">
        <v>12</v>
      </c>
      <c r="L18" s="11">
        <v>21.1</v>
      </c>
      <c r="M18" s="11"/>
      <c r="N18" s="29"/>
      <c r="O18" s="40"/>
    </row>
    <row r="19" spans="1:15" s="7" customFormat="1" ht="15" customHeight="1" x14ac:dyDescent="0.25">
      <c r="A19" s="19">
        <f>A18+1</f>
        <v>17</v>
      </c>
      <c r="B19" s="4" t="s">
        <v>65</v>
      </c>
      <c r="C19" s="5">
        <f>COUNTIF(G19:O19,"&gt;0")</f>
        <v>4</v>
      </c>
      <c r="D19" s="6">
        <f>IF(C19&gt;0,E19/C19,0)</f>
        <v>11.975</v>
      </c>
      <c r="E19" s="5">
        <f>SUM(G19:O19)</f>
        <v>47.9</v>
      </c>
      <c r="F19" s="21">
        <f>SUMIF(G19:O19,"&gt;="&amp;LARGE(G19:O19,$N$1))-(COUNTIF(G19:O19,"&gt;="&amp;LARGE(G19:O19,$N$1))-$N$1)*LARGE(G19:O19,$N$1)</f>
        <v>47.9</v>
      </c>
      <c r="G19" s="10">
        <v>0</v>
      </c>
      <c r="H19" s="10">
        <v>10</v>
      </c>
      <c r="I19" s="10">
        <v>14</v>
      </c>
      <c r="J19" s="10">
        <v>16.899999999999999</v>
      </c>
      <c r="K19" s="10">
        <v>7</v>
      </c>
      <c r="L19" s="10">
        <v>0</v>
      </c>
      <c r="M19" s="10"/>
      <c r="N19" s="30"/>
      <c r="O19" s="40"/>
    </row>
    <row r="20" spans="1:15" s="7" customFormat="1" ht="15" customHeight="1" x14ac:dyDescent="0.25">
      <c r="A20" s="19">
        <f>A19+1</f>
        <v>18</v>
      </c>
      <c r="B20" s="4" t="s">
        <v>35</v>
      </c>
      <c r="C20" s="5">
        <f>COUNTIF(G20:O20,"&gt;0")</f>
        <v>2</v>
      </c>
      <c r="D20" s="6">
        <f>IF(C20&gt;0,E20/C20,0)</f>
        <v>23.524999999999999</v>
      </c>
      <c r="E20" s="5">
        <f>SUM(G20:O20)</f>
        <v>47.05</v>
      </c>
      <c r="F20" s="21">
        <f>SUMIF(G20:O20,"&gt;="&amp;LARGE(G20:O20,$N$1))-(COUNTIF(G20:O20,"&gt;="&amp;LARGE(G20:O20,$N$1))-$N$1)*LARGE(G20:O20,$N$1)</f>
        <v>47.05</v>
      </c>
      <c r="G20" s="11">
        <v>0</v>
      </c>
      <c r="H20" s="11">
        <v>0</v>
      </c>
      <c r="I20" s="11">
        <v>31.05</v>
      </c>
      <c r="J20" s="11">
        <v>0</v>
      </c>
      <c r="K20" s="11">
        <v>0</v>
      </c>
      <c r="L20" s="11">
        <v>16</v>
      </c>
      <c r="M20" s="11"/>
      <c r="N20" s="29"/>
      <c r="O20" s="43"/>
    </row>
    <row r="21" spans="1:15" s="7" customFormat="1" ht="15" customHeight="1" x14ac:dyDescent="0.25">
      <c r="A21" s="19">
        <f>A20+1</f>
        <v>19</v>
      </c>
      <c r="B21" s="4" t="s">
        <v>28</v>
      </c>
      <c r="C21" s="5">
        <f>COUNTIF(G21:O21,"&gt;0")</f>
        <v>3</v>
      </c>
      <c r="D21" s="6">
        <f>IF(C21&gt;0,E21/C21,0)</f>
        <v>14.416666666666666</v>
      </c>
      <c r="E21" s="5">
        <f>SUM(G21:O21)</f>
        <v>43.25</v>
      </c>
      <c r="F21" s="21">
        <f>SUMIF(G21:O21,"&gt;="&amp;LARGE(G21:O21,$N$1))-(COUNTIF(G21:O21,"&gt;="&amp;LARGE(G21:O21,$N$1))-$N$1)*LARGE(G21:O21,$N$1)</f>
        <v>43.25</v>
      </c>
      <c r="G21" s="10">
        <v>0</v>
      </c>
      <c r="H21" s="10">
        <v>24.25</v>
      </c>
      <c r="I21" s="10">
        <v>17</v>
      </c>
      <c r="J21" s="10">
        <v>2</v>
      </c>
      <c r="K21" s="10">
        <v>0</v>
      </c>
      <c r="L21" s="10">
        <v>0</v>
      </c>
      <c r="M21" s="10"/>
      <c r="N21" s="30"/>
      <c r="O21" s="40"/>
    </row>
    <row r="22" spans="1:15" s="7" customFormat="1" ht="15" customHeight="1" x14ac:dyDescent="0.25">
      <c r="A22" s="19">
        <f>A21+1</f>
        <v>20</v>
      </c>
      <c r="B22" s="8" t="s">
        <v>30</v>
      </c>
      <c r="C22" s="5">
        <f>COUNTIF(G22:O22,"&gt;0")</f>
        <v>2</v>
      </c>
      <c r="D22" s="6">
        <f>IF(C22&gt;0,E22/C22,0)</f>
        <v>21.5</v>
      </c>
      <c r="E22" s="5">
        <f>SUM(G22:O22)</f>
        <v>43</v>
      </c>
      <c r="F22" s="21">
        <f>SUMIF(G22:O22,"&gt;="&amp;LARGE(G22:O22,$N$1))-(COUNTIF(G22:O22,"&gt;="&amp;LARGE(G22:O22,$N$1))-$N$1)*LARGE(G22:O22,$N$1)</f>
        <v>43</v>
      </c>
      <c r="G22" s="11">
        <v>25</v>
      </c>
      <c r="H22" s="11">
        <v>18</v>
      </c>
      <c r="I22" s="11">
        <v>0</v>
      </c>
      <c r="J22" s="11">
        <v>0</v>
      </c>
      <c r="K22" s="11">
        <v>0</v>
      </c>
      <c r="L22" s="11">
        <v>0</v>
      </c>
      <c r="M22" s="11"/>
      <c r="N22" s="29"/>
      <c r="O22" s="41"/>
    </row>
    <row r="23" spans="1:15" ht="15" customHeight="1" x14ac:dyDescent="0.25">
      <c r="A23" s="19">
        <f>A22+1</f>
        <v>21</v>
      </c>
      <c r="B23" s="4" t="s">
        <v>22</v>
      </c>
      <c r="C23" s="5">
        <f>COUNTIF(G23:O23,"&gt;0")</f>
        <v>3</v>
      </c>
      <c r="D23" s="6">
        <f>IF(C23&gt;0,E23/C23,0)</f>
        <v>13.333333333333334</v>
      </c>
      <c r="E23" s="5">
        <f>SUM(G23:O23)</f>
        <v>40</v>
      </c>
      <c r="F23" s="21">
        <f>SUMIF(G23:O23,"&gt;="&amp;LARGE(G23:O23,$N$1))-(COUNTIF(G23:O23,"&gt;="&amp;LARGE(G23:O23,$N$1))-$N$1)*LARGE(G23:O23,$N$1)</f>
        <v>40</v>
      </c>
      <c r="G23" s="10">
        <v>16</v>
      </c>
      <c r="H23" s="10">
        <v>16</v>
      </c>
      <c r="I23" s="10">
        <v>8</v>
      </c>
      <c r="J23" s="10">
        <v>0</v>
      </c>
      <c r="K23" s="10">
        <v>0</v>
      </c>
      <c r="L23" s="10">
        <v>0</v>
      </c>
      <c r="M23" s="11"/>
      <c r="N23" s="29"/>
      <c r="O23" s="40"/>
    </row>
    <row r="24" spans="1:15" ht="15" customHeight="1" x14ac:dyDescent="0.25">
      <c r="A24" s="19">
        <f>A23+1</f>
        <v>22</v>
      </c>
      <c r="B24" s="4" t="s">
        <v>36</v>
      </c>
      <c r="C24" s="5">
        <f>COUNTIF(G24:O24,"&gt;0")</f>
        <v>3</v>
      </c>
      <c r="D24" s="6">
        <f>IF(C24&gt;0,E24/C24,0)</f>
        <v>12</v>
      </c>
      <c r="E24" s="5">
        <f>SUM(G24:O24)</f>
        <v>36</v>
      </c>
      <c r="F24" s="21">
        <f>SUMIF(G24:O24,"&gt;="&amp;LARGE(G24:O24,$N$1))-(COUNTIF(G24:O24,"&gt;="&amp;LARGE(G24:O24,$N$1))-$N$1)*LARGE(G24:O24,$N$1)</f>
        <v>36</v>
      </c>
      <c r="G24" s="11">
        <v>0</v>
      </c>
      <c r="H24" s="11">
        <v>12</v>
      </c>
      <c r="I24" s="11">
        <v>12</v>
      </c>
      <c r="J24" s="11">
        <v>12</v>
      </c>
      <c r="K24" s="11">
        <v>0</v>
      </c>
      <c r="L24" s="11">
        <v>0</v>
      </c>
      <c r="M24" s="11"/>
      <c r="N24" s="29"/>
      <c r="O24" s="40"/>
    </row>
    <row r="25" spans="1:15" ht="15" customHeight="1" x14ac:dyDescent="0.25">
      <c r="A25" s="19">
        <f>A24+1</f>
        <v>23</v>
      </c>
      <c r="B25" s="55" t="s">
        <v>91</v>
      </c>
      <c r="C25" s="5">
        <f>COUNTIF(G25:O25,"&gt;0")</f>
        <v>2</v>
      </c>
      <c r="D25" s="6">
        <f>IF(C25&gt;0,E25/C25,0)</f>
        <v>12</v>
      </c>
      <c r="E25" s="5">
        <f>SUM(G25:O25)</f>
        <v>24</v>
      </c>
      <c r="F25" s="21">
        <f>SUMIF(G25:O25,"&gt;="&amp;LARGE(G25:O25,$N$1))-(COUNTIF(G25:O25,"&gt;="&amp;LARGE(G25:O25,$N$1))-$N$1)*LARGE(G25:O25,$N$1)</f>
        <v>24</v>
      </c>
      <c r="G25" s="14">
        <v>0</v>
      </c>
      <c r="H25" s="14">
        <v>0</v>
      </c>
      <c r="I25" s="14">
        <v>6</v>
      </c>
      <c r="J25" s="14">
        <v>0</v>
      </c>
      <c r="K25" s="14">
        <v>0</v>
      </c>
      <c r="L25" s="14">
        <v>18</v>
      </c>
      <c r="M25" s="11"/>
      <c r="N25" s="29"/>
      <c r="O25" s="40"/>
    </row>
    <row r="26" spans="1:15" ht="15" customHeight="1" x14ac:dyDescent="0.25">
      <c r="A26" s="19">
        <f>A25+1</f>
        <v>24</v>
      </c>
      <c r="B26" s="8" t="s">
        <v>46</v>
      </c>
      <c r="C26" s="5">
        <f>COUNTIF(G26:O26,"&gt;0")</f>
        <v>1</v>
      </c>
      <c r="D26" s="6">
        <f>IF(C26&gt;0,E26/C26,0)</f>
        <v>24</v>
      </c>
      <c r="E26" s="5">
        <f>SUM(G26:O26)</f>
        <v>24</v>
      </c>
      <c r="F26" s="21">
        <f>SUMIF(G26:O26,"&gt;="&amp;LARGE(G26:O26,$N$1))-(COUNTIF(G26:O26,"&gt;="&amp;LARGE(G26:O26,$N$1))-$N$1)*LARGE(G26:O26,$N$1)</f>
        <v>24</v>
      </c>
      <c r="G26" s="10">
        <v>24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1"/>
      <c r="N26" s="29"/>
      <c r="O26" s="41"/>
    </row>
    <row r="27" spans="1:15" ht="15" customHeight="1" x14ac:dyDescent="0.25">
      <c r="A27" s="19">
        <f>A26+1</f>
        <v>25</v>
      </c>
      <c r="B27" s="4" t="s">
        <v>23</v>
      </c>
      <c r="C27" s="5">
        <f>COUNTIF(G27:O27,"&gt;0")</f>
        <v>2</v>
      </c>
      <c r="D27" s="6">
        <f>IF(C27&gt;0,E27/C27,0)</f>
        <v>11.5</v>
      </c>
      <c r="E27" s="5">
        <f>SUM(G27:O27)</f>
        <v>23</v>
      </c>
      <c r="F27" s="21">
        <f>SUMIF(G27:O27,"&gt;="&amp;LARGE(G27:O27,$N$1))-(COUNTIF(G27:O27,"&gt;="&amp;LARGE(G27:O27,$N$1))-$N$1)*LARGE(G27:O27,$N$1)</f>
        <v>23</v>
      </c>
      <c r="G27" s="11">
        <v>18</v>
      </c>
      <c r="H27" s="11">
        <v>0</v>
      </c>
      <c r="I27" s="11">
        <v>0</v>
      </c>
      <c r="J27" s="11">
        <v>0</v>
      </c>
      <c r="K27" s="11">
        <v>0</v>
      </c>
      <c r="L27" s="11">
        <v>5</v>
      </c>
      <c r="M27" s="11"/>
      <c r="N27" s="29"/>
      <c r="O27" s="40"/>
    </row>
    <row r="28" spans="1:15" ht="15" customHeight="1" x14ac:dyDescent="0.25">
      <c r="A28" s="19">
        <f>A27+1</f>
        <v>26</v>
      </c>
      <c r="B28" s="8" t="s">
        <v>47</v>
      </c>
      <c r="C28" s="5">
        <f>COUNTIF(G28:O28,"&gt;0")</f>
        <v>1</v>
      </c>
      <c r="D28" s="6">
        <f>IF(C28&gt;0,E28/C28,0)</f>
        <v>21</v>
      </c>
      <c r="E28" s="5">
        <f>SUM(G28:O28)</f>
        <v>21</v>
      </c>
      <c r="F28" s="21">
        <f>SUMIF(G28:O28,"&gt;="&amp;LARGE(G28:O28,$N$1))-(COUNTIF(G28:O28,"&gt;="&amp;LARGE(G28:O28,$N$1))-$N$1)*LARGE(G28:O28,$N$1)</f>
        <v>21</v>
      </c>
      <c r="G28" s="10">
        <v>21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1"/>
      <c r="N28" s="29"/>
      <c r="O28" s="40"/>
    </row>
    <row r="29" spans="1:15" ht="15" customHeight="1" x14ac:dyDescent="0.25">
      <c r="A29" s="19">
        <f>A28+1</f>
        <v>27</v>
      </c>
      <c r="B29" s="4" t="s">
        <v>93</v>
      </c>
      <c r="C29" s="5">
        <f>COUNTIF(G29:O29,"&gt;0")</f>
        <v>1</v>
      </c>
      <c r="D29" s="6">
        <f>IF(C29&gt;0,E29/C29,0)</f>
        <v>21</v>
      </c>
      <c r="E29" s="5">
        <f>SUM(G29:O29)</f>
        <v>21</v>
      </c>
      <c r="F29" s="21">
        <f>SUMIF(G29:O29,"&gt;="&amp;LARGE(G29:O29,$N$1))-(COUNTIF(G29:O29,"&gt;="&amp;LARGE(G29:O29,$N$1))-$N$1)*LARGE(G29:O29,$N$1)</f>
        <v>21</v>
      </c>
      <c r="G29" s="11">
        <v>0</v>
      </c>
      <c r="H29" s="11">
        <v>0</v>
      </c>
      <c r="I29" s="11">
        <v>21</v>
      </c>
      <c r="J29" s="11">
        <v>0</v>
      </c>
      <c r="K29" s="11">
        <v>0</v>
      </c>
      <c r="L29" s="11">
        <v>0</v>
      </c>
      <c r="M29" s="11"/>
      <c r="N29" s="29"/>
      <c r="O29" s="40"/>
    </row>
    <row r="30" spans="1:15" ht="15" customHeight="1" x14ac:dyDescent="0.25">
      <c r="A30" s="19">
        <f>A29+1</f>
        <v>28</v>
      </c>
      <c r="B30" s="4" t="s">
        <v>31</v>
      </c>
      <c r="C30" s="5">
        <f>COUNTIF(G30:O30,"&gt;0")</f>
        <v>2</v>
      </c>
      <c r="D30" s="6">
        <f>IF(C30&gt;0,E30/C30,0)</f>
        <v>10.3</v>
      </c>
      <c r="E30" s="5">
        <f>SUM(G30:O30)</f>
        <v>20.6</v>
      </c>
      <c r="F30" s="21">
        <f>SUMIF(G30:O30,"&gt;="&amp;LARGE(G30:O30,$N$1))-(COUNTIF(G30:O30,"&gt;="&amp;LARGE(G30:O30,$N$1))-$N$1)*LARGE(G30:O30,$N$1)</f>
        <v>20.6</v>
      </c>
      <c r="G30" s="11">
        <v>0</v>
      </c>
      <c r="H30" s="11">
        <v>0</v>
      </c>
      <c r="I30" s="11">
        <v>0</v>
      </c>
      <c r="J30" s="11">
        <v>0</v>
      </c>
      <c r="K30" s="11">
        <v>16.600000000000001</v>
      </c>
      <c r="L30" s="11">
        <v>4</v>
      </c>
      <c r="M30" s="11"/>
      <c r="N30" s="29"/>
      <c r="O30" s="41"/>
    </row>
    <row r="31" spans="1:15" ht="15" customHeight="1" x14ac:dyDescent="0.25">
      <c r="A31" s="19">
        <f>A30+1</f>
        <v>29</v>
      </c>
      <c r="B31" s="4" t="s">
        <v>41</v>
      </c>
      <c r="C31" s="5">
        <f>COUNTIF(G31:O31,"&gt;0")</f>
        <v>1</v>
      </c>
      <c r="D31" s="6">
        <f>IF(C31&gt;0,E31/C31,0)</f>
        <v>20</v>
      </c>
      <c r="E31" s="5">
        <f>SUM(G31:O31)</f>
        <v>20</v>
      </c>
      <c r="F31" s="21">
        <f>SUMIF(G31:O31,"&gt;="&amp;LARGE(G31:O31,$N$1))-(COUNTIF(G31:O31,"&gt;="&amp;LARGE(G31:O31,$N$1))-$N$1)*LARGE(G31:O31,$N$1)</f>
        <v>20</v>
      </c>
      <c r="G31" s="11">
        <v>0</v>
      </c>
      <c r="H31" s="11">
        <v>20</v>
      </c>
      <c r="I31" s="11">
        <v>0</v>
      </c>
      <c r="J31" s="11">
        <v>0</v>
      </c>
      <c r="K31" s="11">
        <v>0</v>
      </c>
      <c r="L31" s="11">
        <v>0</v>
      </c>
      <c r="M31" s="11"/>
      <c r="N31" s="29"/>
      <c r="O31" s="40"/>
    </row>
    <row r="32" spans="1:15" ht="15" customHeight="1" x14ac:dyDescent="0.25">
      <c r="A32" s="19">
        <f>A31+1</f>
        <v>30</v>
      </c>
      <c r="B32" s="4" t="s">
        <v>72</v>
      </c>
      <c r="C32" s="5">
        <f>COUNTIF(G32:O32,"&gt;0")</f>
        <v>2</v>
      </c>
      <c r="D32" s="6">
        <f>IF(C32&gt;0,E32/C32,0)</f>
        <v>10</v>
      </c>
      <c r="E32" s="5">
        <f>SUM(G32:O32)</f>
        <v>20</v>
      </c>
      <c r="F32" s="21">
        <f>SUMIF(G32:O32,"&gt;="&amp;LARGE(G32:O32,$N$1))-(COUNTIF(G32:O32,"&gt;="&amp;LARGE(G32:O32,$N$1))-$N$1)*LARGE(G32:O32,$N$1)</f>
        <v>20</v>
      </c>
      <c r="G32" s="11">
        <v>0</v>
      </c>
      <c r="H32" s="11">
        <v>11</v>
      </c>
      <c r="I32" s="11">
        <v>9</v>
      </c>
      <c r="J32" s="11">
        <v>0</v>
      </c>
      <c r="K32" s="11">
        <v>0</v>
      </c>
      <c r="L32" s="11">
        <v>0</v>
      </c>
      <c r="M32" s="11"/>
      <c r="N32" s="29"/>
      <c r="O32" s="40"/>
    </row>
    <row r="33" spans="1:15" ht="15" customHeight="1" x14ac:dyDescent="0.25">
      <c r="A33" s="19">
        <f>A32+1</f>
        <v>31</v>
      </c>
      <c r="B33" s="4" t="s">
        <v>70</v>
      </c>
      <c r="C33" s="5">
        <f>COUNTIF(G33:O33,"&gt;0")</f>
        <v>2</v>
      </c>
      <c r="D33" s="6">
        <f>IF(C33&gt;0,E33/C33,0)</f>
        <v>10</v>
      </c>
      <c r="E33" s="5">
        <f>SUM(G33:O33)</f>
        <v>20</v>
      </c>
      <c r="F33" s="21">
        <f>SUMIF(G33:O33,"&gt;="&amp;LARGE(G33:O33,$N$1))-(COUNTIF(G33:O33,"&gt;="&amp;LARGE(G33:O33,$N$1))-$N$1)*LARGE(G33:O33,$N$1)</f>
        <v>20</v>
      </c>
      <c r="G33" s="11">
        <v>1</v>
      </c>
      <c r="H33" s="12">
        <v>19</v>
      </c>
      <c r="I33" s="11">
        <v>0</v>
      </c>
      <c r="J33" s="11">
        <v>0</v>
      </c>
      <c r="K33" s="11">
        <v>0</v>
      </c>
      <c r="L33" s="11">
        <v>0</v>
      </c>
      <c r="M33" s="11"/>
      <c r="N33" s="29"/>
      <c r="O33" s="40"/>
    </row>
    <row r="34" spans="1:15" ht="15" customHeight="1" x14ac:dyDescent="0.25">
      <c r="A34" s="19">
        <f>A33+1</f>
        <v>32</v>
      </c>
      <c r="B34" s="13" t="s">
        <v>71</v>
      </c>
      <c r="C34" s="5">
        <f>COUNTIF(G34:O34,"&gt;0")</f>
        <v>2</v>
      </c>
      <c r="D34" s="6">
        <f>IF(C34&gt;0,E34/C34,0)</f>
        <v>9.5</v>
      </c>
      <c r="E34" s="5">
        <f>SUM(G34:O34)</f>
        <v>19</v>
      </c>
      <c r="F34" s="21">
        <f>SUMIF(G34:O34,"&gt;="&amp;LARGE(G34:O34,$N$1))-(COUNTIF(G34:O34,"&gt;="&amp;LARGE(G34:O34,$N$1))-$N$1)*LARGE(G34:O34,$N$1)</f>
        <v>19</v>
      </c>
      <c r="G34" s="11">
        <v>6</v>
      </c>
      <c r="H34" s="12">
        <v>13</v>
      </c>
      <c r="I34" s="11">
        <v>0</v>
      </c>
      <c r="J34" s="11">
        <v>0</v>
      </c>
      <c r="K34" s="11">
        <v>0</v>
      </c>
      <c r="L34" s="11">
        <v>0</v>
      </c>
      <c r="M34" s="11"/>
      <c r="N34" s="29"/>
      <c r="O34" s="40"/>
    </row>
    <row r="35" spans="1:15" ht="15" customHeight="1" x14ac:dyDescent="0.25">
      <c r="A35" s="19">
        <f t="shared" ref="A35:A52" si="0">A34+1</f>
        <v>33</v>
      </c>
      <c r="B35" s="13" t="s">
        <v>95</v>
      </c>
      <c r="C35" s="5">
        <f>COUNTIF(G35:O35,"&gt;0")</f>
        <v>1</v>
      </c>
      <c r="D35" s="6">
        <f>IF(C35&gt;0,E35/C35,0)</f>
        <v>19</v>
      </c>
      <c r="E35" s="5">
        <f>SUM(G35:O35)</f>
        <v>19</v>
      </c>
      <c r="F35" s="21">
        <f>SUMIF(G35:O35,"&gt;="&amp;LARGE(G35:O35,$N$1))-(COUNTIF(G35:O35,"&gt;="&amp;LARGE(G35:O35,$N$1))-$N$1)*LARGE(G35:O35,$N$1)</f>
        <v>19</v>
      </c>
      <c r="G35" s="11">
        <v>19</v>
      </c>
      <c r="H35" s="12">
        <v>0</v>
      </c>
      <c r="I35" s="11">
        <v>0</v>
      </c>
      <c r="J35" s="11">
        <v>0</v>
      </c>
      <c r="K35" s="11">
        <v>0</v>
      </c>
      <c r="L35" s="11">
        <v>0</v>
      </c>
      <c r="M35" s="11"/>
      <c r="N35" s="29"/>
      <c r="O35" s="41"/>
    </row>
    <row r="36" spans="1:15" ht="15" customHeight="1" x14ac:dyDescent="0.25">
      <c r="A36" s="19">
        <f t="shared" si="0"/>
        <v>34</v>
      </c>
      <c r="B36" s="13" t="s">
        <v>96</v>
      </c>
      <c r="C36" s="5">
        <f>COUNTIF(G36:O36,"&gt;0")</f>
        <v>1</v>
      </c>
      <c r="D36" s="6">
        <f>IF(C36&gt;0,E36/C36,0)</f>
        <v>15</v>
      </c>
      <c r="E36" s="5">
        <f>SUM(G36:O36)</f>
        <v>15</v>
      </c>
      <c r="F36" s="21">
        <f>SUMIF(G36:O36,"&gt;="&amp;LARGE(G36:O36,$N$1))-(COUNTIF(G36:O36,"&gt;="&amp;LARGE(G36:O36,$N$1))-$N$1)*LARGE(G36:O36,$N$1)</f>
        <v>15</v>
      </c>
      <c r="G36" s="11">
        <v>0</v>
      </c>
      <c r="H36" s="12">
        <v>0</v>
      </c>
      <c r="I36" s="11">
        <v>0</v>
      </c>
      <c r="J36" s="11">
        <v>0</v>
      </c>
      <c r="K36" s="11">
        <v>0</v>
      </c>
      <c r="L36" s="11">
        <v>15</v>
      </c>
      <c r="M36" s="11"/>
      <c r="N36" s="29"/>
      <c r="O36" s="40"/>
    </row>
    <row r="37" spans="1:15" ht="15" customHeight="1" x14ac:dyDescent="0.25">
      <c r="A37" s="19">
        <f t="shared" si="0"/>
        <v>35</v>
      </c>
      <c r="B37" s="13" t="s">
        <v>88</v>
      </c>
      <c r="C37" s="5">
        <f>COUNTIF(G37:O37,"&gt;0")</f>
        <v>2</v>
      </c>
      <c r="D37" s="6">
        <f>IF(C37&gt;0,E37/C37,0)</f>
        <v>7.5</v>
      </c>
      <c r="E37" s="5">
        <f>SUM(G37:O37)</f>
        <v>15</v>
      </c>
      <c r="F37" s="21">
        <f>SUMIF(G37:O37,"&gt;="&amp;LARGE(G37:O37,$N$1))-(COUNTIF(G37:O37,"&gt;="&amp;LARGE(G37:O37,$N$1))-$N$1)*LARGE(G37:O37,$N$1)</f>
        <v>15</v>
      </c>
      <c r="G37" s="11">
        <v>0</v>
      </c>
      <c r="H37" s="11">
        <v>14</v>
      </c>
      <c r="I37" s="11">
        <v>1</v>
      </c>
      <c r="J37" s="11">
        <v>0</v>
      </c>
      <c r="K37" s="11">
        <v>0</v>
      </c>
      <c r="L37" s="11">
        <v>0</v>
      </c>
      <c r="M37" s="11"/>
      <c r="N37" s="29"/>
      <c r="O37" s="40"/>
    </row>
    <row r="38" spans="1:15" ht="15" customHeight="1" x14ac:dyDescent="0.25">
      <c r="A38" s="19">
        <f t="shared" si="0"/>
        <v>36</v>
      </c>
      <c r="B38" s="13" t="s">
        <v>68</v>
      </c>
      <c r="C38" s="5">
        <f>COUNTIF(G38:O38,"&gt;0")</f>
        <v>1</v>
      </c>
      <c r="D38" s="6">
        <f>IF(C38&gt;0,E38/C38,0)</f>
        <v>15</v>
      </c>
      <c r="E38" s="5">
        <f>SUM(G38:O38)</f>
        <v>15</v>
      </c>
      <c r="F38" s="21">
        <f>SUMIF(G38:O38,"&gt;="&amp;LARGE(G38:O38,$N$1))-(COUNTIF(G38:O38,"&gt;="&amp;LARGE(G38:O38,$N$1))-$N$1)*LARGE(G38:O38,$N$1)</f>
        <v>15</v>
      </c>
      <c r="G38" s="11">
        <v>15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/>
      <c r="N38" s="29"/>
      <c r="O38" s="40"/>
    </row>
    <row r="39" spans="1:15" ht="15" customHeight="1" x14ac:dyDescent="0.25">
      <c r="A39" s="19">
        <f t="shared" si="0"/>
        <v>37</v>
      </c>
      <c r="B39" s="13" t="s">
        <v>66</v>
      </c>
      <c r="C39" s="5">
        <f>COUNTIF(G39:O39,"&gt;0")</f>
        <v>2</v>
      </c>
      <c r="D39" s="6">
        <f>IF(C39&gt;0,E39/C39,0)</f>
        <v>6.5</v>
      </c>
      <c r="E39" s="5">
        <f>SUM(G39:O39)</f>
        <v>13</v>
      </c>
      <c r="F39" s="21">
        <f>SUMIF(G39:O39,"&gt;="&amp;LARGE(G39:O39,$N$1))-(COUNTIF(G39:O39,"&gt;="&amp;LARGE(G39:O39,$N$1))-$N$1)*LARGE(G39:O39,$N$1)</f>
        <v>13</v>
      </c>
      <c r="G39" s="11">
        <v>5</v>
      </c>
      <c r="H39" s="11">
        <v>0</v>
      </c>
      <c r="I39" s="11">
        <v>0</v>
      </c>
      <c r="J39" s="11">
        <v>0</v>
      </c>
      <c r="K39" s="11">
        <v>0</v>
      </c>
      <c r="L39" s="11">
        <v>8</v>
      </c>
      <c r="M39" s="11"/>
      <c r="N39" s="29"/>
      <c r="O39" s="40"/>
    </row>
    <row r="40" spans="1:15" ht="15" customHeight="1" x14ac:dyDescent="0.25">
      <c r="A40" s="19">
        <f t="shared" si="0"/>
        <v>38</v>
      </c>
      <c r="B40" s="13" t="s">
        <v>94</v>
      </c>
      <c r="C40" s="5">
        <f>COUNTIF(G40:O40,"&gt;0")</f>
        <v>1</v>
      </c>
      <c r="D40" s="6">
        <f>IF(C40&gt;0,E40/C40,0)</f>
        <v>13</v>
      </c>
      <c r="E40" s="5">
        <f>SUM(G40:O40)</f>
        <v>13</v>
      </c>
      <c r="F40" s="21">
        <f>SUMIF(G40:O40,"&gt;="&amp;LARGE(G40:O40,$N$1))-(COUNTIF(G40:O40,"&gt;="&amp;LARGE(G40:O40,$N$1))-$N$1)*LARGE(G40:O40,$N$1)</f>
        <v>13</v>
      </c>
      <c r="G40" s="11">
        <v>0</v>
      </c>
      <c r="H40" s="12">
        <v>0</v>
      </c>
      <c r="I40" s="11">
        <v>0</v>
      </c>
      <c r="J40" s="11">
        <v>13</v>
      </c>
      <c r="K40" s="11">
        <v>0</v>
      </c>
      <c r="L40" s="11">
        <v>0</v>
      </c>
      <c r="M40" s="11"/>
      <c r="N40" s="29"/>
      <c r="O40" s="40"/>
    </row>
    <row r="41" spans="1:15" ht="15" customHeight="1" x14ac:dyDescent="0.25">
      <c r="A41" s="19">
        <f t="shared" si="0"/>
        <v>39</v>
      </c>
      <c r="B41" s="13" t="s">
        <v>62</v>
      </c>
      <c r="C41" s="5">
        <f>COUNTIF(G41:O41,"&gt;0")</f>
        <v>1</v>
      </c>
      <c r="D41" s="6">
        <f>IF(C41&gt;0,E41/C41,0)</f>
        <v>13</v>
      </c>
      <c r="E41" s="5">
        <f>SUM(G41:O41)</f>
        <v>13</v>
      </c>
      <c r="F41" s="21">
        <f>SUMIF(G41:O41,"&gt;="&amp;LARGE(G41:O41,$N$1))-(COUNTIF(G41:O41,"&gt;="&amp;LARGE(G41:O41,$N$1))-$N$1)*LARGE(G41:O41,$N$1)</f>
        <v>13</v>
      </c>
      <c r="G41" s="11">
        <v>0</v>
      </c>
      <c r="H41" s="12">
        <v>0</v>
      </c>
      <c r="I41" s="11">
        <v>13</v>
      </c>
      <c r="J41" s="11">
        <v>0</v>
      </c>
      <c r="K41" s="11">
        <v>0</v>
      </c>
      <c r="L41" s="11">
        <v>0</v>
      </c>
      <c r="M41" s="11"/>
      <c r="N41" s="29"/>
      <c r="O41" s="40"/>
    </row>
    <row r="42" spans="1:15" ht="15" customHeight="1" x14ac:dyDescent="0.25">
      <c r="A42" s="19">
        <f t="shared" si="0"/>
        <v>40</v>
      </c>
      <c r="B42" s="13" t="s">
        <v>85</v>
      </c>
      <c r="C42" s="5">
        <f>COUNTIF(G42:O42,"&gt;0")</f>
        <v>1</v>
      </c>
      <c r="D42" s="6">
        <f>IF(C42&gt;0,E42/C42,0)</f>
        <v>10</v>
      </c>
      <c r="E42" s="5">
        <f>SUM(G42:O42)</f>
        <v>10</v>
      </c>
      <c r="F42" s="21">
        <f>SUMIF(G42:O42,"&gt;="&amp;LARGE(G42:O42,$N$1))-(COUNTIF(G42:O42,"&gt;="&amp;LARGE(G42:O42,$N$1))-$N$1)*LARGE(G42:O42,$N$1)</f>
        <v>10</v>
      </c>
      <c r="G42" s="11">
        <v>10</v>
      </c>
      <c r="H42" s="17">
        <v>0</v>
      </c>
      <c r="I42" s="17">
        <v>0</v>
      </c>
      <c r="J42" s="11">
        <v>0</v>
      </c>
      <c r="K42" s="17">
        <v>0</v>
      </c>
      <c r="L42" s="11">
        <v>0</v>
      </c>
      <c r="M42" s="11"/>
      <c r="N42" s="29"/>
      <c r="O42" s="40"/>
    </row>
    <row r="43" spans="1:15" ht="15" customHeight="1" x14ac:dyDescent="0.25">
      <c r="A43" s="19">
        <f t="shared" si="0"/>
        <v>41</v>
      </c>
      <c r="B43" s="13" t="s">
        <v>38</v>
      </c>
      <c r="C43" s="5">
        <f>COUNTIF(G43:O43,"&gt;0")</f>
        <v>2</v>
      </c>
      <c r="D43" s="6">
        <f>IF(C43&gt;0,E43/C43,0)</f>
        <v>4.5</v>
      </c>
      <c r="E43" s="5">
        <f>SUM(G43:O43)</f>
        <v>9</v>
      </c>
      <c r="F43" s="21">
        <f>SUMIF(G43:O43,"&gt;="&amp;LARGE(G43:O43,$N$1))-(COUNTIF(G43:O43,"&gt;="&amp;LARGE(G43:O43,$N$1))-$N$1)*LARGE(G43:O43,$N$1)</f>
        <v>9</v>
      </c>
      <c r="G43" s="11">
        <v>0</v>
      </c>
      <c r="H43" s="26">
        <v>0</v>
      </c>
      <c r="I43" s="17">
        <v>0</v>
      </c>
      <c r="J43" s="11">
        <v>0</v>
      </c>
      <c r="K43" s="17">
        <v>8</v>
      </c>
      <c r="L43" s="11">
        <v>1</v>
      </c>
      <c r="M43" s="11"/>
      <c r="N43" s="29"/>
      <c r="O43" s="40"/>
    </row>
    <row r="44" spans="1:15" ht="15" customHeight="1" x14ac:dyDescent="0.25">
      <c r="A44" s="19">
        <f t="shared" si="0"/>
        <v>42</v>
      </c>
      <c r="B44" s="13" t="s">
        <v>84</v>
      </c>
      <c r="C44" s="5">
        <f>COUNTIF(G44:O44,"&gt;0")</f>
        <v>1</v>
      </c>
      <c r="D44" s="6">
        <f>IF(C44&gt;0,E44/C44,0)</f>
        <v>9</v>
      </c>
      <c r="E44" s="5">
        <f>SUM(G44:O44)</f>
        <v>9</v>
      </c>
      <c r="F44" s="21">
        <f>SUMIF(G44:O44,"&gt;="&amp;LARGE(G44:O44,$N$1))-(COUNTIF(G44:O44,"&gt;="&amp;LARGE(G44:O44,$N$1))-$N$1)*LARGE(G44:O44,$N$1)</f>
        <v>9</v>
      </c>
      <c r="G44" s="11">
        <v>9</v>
      </c>
      <c r="H44" s="26">
        <v>0</v>
      </c>
      <c r="I44" s="17">
        <v>0</v>
      </c>
      <c r="J44" s="11">
        <v>0</v>
      </c>
      <c r="K44" s="17">
        <v>0</v>
      </c>
      <c r="L44" s="11">
        <v>0</v>
      </c>
      <c r="M44" s="11"/>
      <c r="N44" s="29"/>
      <c r="O44" s="40"/>
    </row>
    <row r="45" spans="1:15" ht="15" customHeight="1" x14ac:dyDescent="0.25">
      <c r="A45" s="19">
        <f t="shared" si="0"/>
        <v>43</v>
      </c>
      <c r="B45" s="13" t="s">
        <v>92</v>
      </c>
      <c r="C45" s="5">
        <f>COUNTIF(G45:O45,"&gt;0")</f>
        <v>1</v>
      </c>
      <c r="D45" s="6">
        <f>IF(C45&gt;0,E45/C45,0)</f>
        <v>7</v>
      </c>
      <c r="E45" s="5">
        <f>SUM(G45:O45)</f>
        <v>7</v>
      </c>
      <c r="F45" s="21">
        <f>SUMIF(G45:O45,"&gt;="&amp;LARGE(G45:O45,$N$1))-(COUNTIF(G45:O45,"&gt;="&amp;LARGE(G45:O45,$N$1))-$N$1)*LARGE(G45:O45,$N$1)</f>
        <v>7</v>
      </c>
      <c r="G45" s="11">
        <v>0</v>
      </c>
      <c r="H45" s="26">
        <v>0</v>
      </c>
      <c r="I45" s="17">
        <v>7</v>
      </c>
      <c r="J45" s="11">
        <v>0</v>
      </c>
      <c r="K45" s="17">
        <v>0</v>
      </c>
      <c r="L45" s="11">
        <v>0</v>
      </c>
      <c r="M45" s="11"/>
      <c r="N45" s="29"/>
      <c r="O45" s="40"/>
    </row>
    <row r="46" spans="1:15" ht="15" customHeight="1" x14ac:dyDescent="0.25">
      <c r="A46" s="19">
        <f t="shared" si="0"/>
        <v>44</v>
      </c>
      <c r="B46" s="13" t="s">
        <v>83</v>
      </c>
      <c r="C46" s="5">
        <f>COUNTIF(G46:O46,"&gt;0")</f>
        <v>1</v>
      </c>
      <c r="D46" s="6">
        <f>IF(C46&gt;0,E46/C46,0)</f>
        <v>7</v>
      </c>
      <c r="E46" s="5">
        <f>SUM(G46:O46)</f>
        <v>7</v>
      </c>
      <c r="F46" s="21">
        <f>SUMIF(G46:O46,"&gt;="&amp;LARGE(G46:O46,$N$1))-(COUNTIF(G46:O46,"&gt;="&amp;LARGE(G46:O46,$N$1))-$N$1)*LARGE(G46:O46,$N$1)</f>
        <v>7</v>
      </c>
      <c r="G46" s="11">
        <v>7</v>
      </c>
      <c r="H46" s="26">
        <v>0</v>
      </c>
      <c r="I46" s="17">
        <v>0</v>
      </c>
      <c r="J46" s="11">
        <v>0</v>
      </c>
      <c r="K46" s="17">
        <v>0</v>
      </c>
      <c r="L46" s="11">
        <v>0</v>
      </c>
      <c r="M46" s="11"/>
      <c r="N46" s="29"/>
      <c r="O46" s="40"/>
    </row>
    <row r="47" spans="1:15" ht="15" customHeight="1" x14ac:dyDescent="0.25">
      <c r="A47" s="19">
        <f t="shared" si="0"/>
        <v>45</v>
      </c>
      <c r="B47" s="13" t="s">
        <v>90</v>
      </c>
      <c r="C47" s="5">
        <f>COUNTIF(G47:O47,"&gt;0")</f>
        <v>1</v>
      </c>
      <c r="D47" s="6">
        <f>IF(C47&gt;0,E47/C47,0)</f>
        <v>5</v>
      </c>
      <c r="E47" s="5">
        <f>SUM(G47:O47)</f>
        <v>5</v>
      </c>
      <c r="F47" s="21">
        <f>SUMIF(G47:O47,"&gt;="&amp;LARGE(G47:O47,$N$1))-(COUNTIF(G47:O47,"&gt;="&amp;LARGE(G47:O47,$N$1))-$N$1)*LARGE(G47:O47,$N$1)</f>
        <v>5</v>
      </c>
      <c r="G47" s="11">
        <v>0</v>
      </c>
      <c r="H47" s="26">
        <v>0</v>
      </c>
      <c r="I47" s="17">
        <v>5</v>
      </c>
      <c r="J47" s="11">
        <v>0</v>
      </c>
      <c r="K47" s="17">
        <v>0</v>
      </c>
      <c r="L47" s="11">
        <v>0</v>
      </c>
      <c r="M47" s="11"/>
      <c r="N47" s="29"/>
      <c r="O47" s="40"/>
    </row>
    <row r="48" spans="1:15" ht="15" customHeight="1" x14ac:dyDescent="0.25">
      <c r="A48" s="19">
        <f t="shared" si="0"/>
        <v>46</v>
      </c>
      <c r="B48" s="13" t="s">
        <v>89</v>
      </c>
      <c r="C48" s="5">
        <f>COUNTIF(G48:O48,"&gt;0")</f>
        <v>1</v>
      </c>
      <c r="D48" s="6">
        <f>IF(C48&gt;0,E48/C48,0)</f>
        <v>4</v>
      </c>
      <c r="E48" s="5">
        <f>SUM(G48:O48)</f>
        <v>4</v>
      </c>
      <c r="F48" s="21">
        <f>SUMIF(G48:O48,"&gt;="&amp;LARGE(G48:O48,$N$1))-(COUNTIF(G48:O48,"&gt;="&amp;LARGE(G48:O48,$N$1))-$N$1)*LARGE(G48:O48,$N$1)</f>
        <v>4</v>
      </c>
      <c r="G48" s="11">
        <v>0</v>
      </c>
      <c r="H48" s="26">
        <v>0</v>
      </c>
      <c r="I48" s="17">
        <v>4</v>
      </c>
      <c r="J48" s="11">
        <v>0</v>
      </c>
      <c r="K48" s="17">
        <v>0</v>
      </c>
      <c r="L48" s="11">
        <v>0</v>
      </c>
      <c r="M48" s="11"/>
      <c r="N48" s="29"/>
      <c r="O48" s="40"/>
    </row>
    <row r="49" spans="1:15" ht="15" customHeight="1" x14ac:dyDescent="0.25">
      <c r="A49" s="19">
        <f t="shared" si="0"/>
        <v>47</v>
      </c>
      <c r="B49" s="13" t="s">
        <v>12</v>
      </c>
      <c r="C49" s="5">
        <f>COUNTIF(G49:O49,"&gt;0")</f>
        <v>1</v>
      </c>
      <c r="D49" s="6">
        <f>IF(C49&gt;0,E49/C49,0)</f>
        <v>3</v>
      </c>
      <c r="E49" s="5">
        <f>SUM(G49:O49)</f>
        <v>3</v>
      </c>
      <c r="F49" s="21">
        <f>SUMIF(G49:O49,"&gt;="&amp;LARGE(G49:O49,$N$1))-(COUNTIF(G49:O49,"&gt;="&amp;LARGE(G49:O49,$N$1))-$N$1)*LARGE(G49:O49,$N$1)</f>
        <v>3</v>
      </c>
      <c r="G49" s="11">
        <v>0</v>
      </c>
      <c r="H49" s="26">
        <v>0</v>
      </c>
      <c r="I49" s="17">
        <v>0</v>
      </c>
      <c r="J49" s="11">
        <v>0</v>
      </c>
      <c r="K49" s="17">
        <v>0</v>
      </c>
      <c r="L49" s="11">
        <v>3</v>
      </c>
      <c r="M49" s="11"/>
      <c r="N49" s="29"/>
      <c r="O49" s="40"/>
    </row>
    <row r="50" spans="1:15" ht="15" customHeight="1" x14ac:dyDescent="0.25">
      <c r="A50" s="19">
        <f t="shared" si="0"/>
        <v>48</v>
      </c>
      <c r="B50" s="13" t="s">
        <v>6</v>
      </c>
      <c r="C50" s="5">
        <f>COUNTIF(G50:O50,"&gt;0")</f>
        <v>1</v>
      </c>
      <c r="D50" s="6">
        <f>IF(C50&gt;0,E50/C50,0)</f>
        <v>3</v>
      </c>
      <c r="E50" s="5">
        <f>SUM(G50:O50)</f>
        <v>3</v>
      </c>
      <c r="F50" s="21">
        <f>SUMIF(G50:O50,"&gt;="&amp;LARGE(G50:O50,$N$1))-(COUNTIF(G50:O50,"&gt;="&amp;LARGE(G50:O50,$N$1))-$N$1)*LARGE(G50:O50,$N$1)</f>
        <v>3</v>
      </c>
      <c r="G50" s="11">
        <v>3</v>
      </c>
      <c r="H50" s="17">
        <v>0</v>
      </c>
      <c r="I50" s="17">
        <v>0</v>
      </c>
      <c r="J50" s="11">
        <v>0</v>
      </c>
      <c r="K50" s="17">
        <v>0</v>
      </c>
      <c r="L50" s="11">
        <v>0</v>
      </c>
      <c r="M50" s="11"/>
      <c r="N50" s="29"/>
      <c r="O50" s="41"/>
    </row>
    <row r="51" spans="1:15" ht="15" customHeight="1" x14ac:dyDescent="0.25">
      <c r="A51" s="19">
        <f t="shared" si="0"/>
        <v>49</v>
      </c>
      <c r="B51" s="13" t="s">
        <v>82</v>
      </c>
      <c r="C51" s="5">
        <f>COUNTIF(G51:O51,"&gt;0")</f>
        <v>1</v>
      </c>
      <c r="D51" s="6">
        <f>IF(C51&gt;0,E51/C51,0)</f>
        <v>2</v>
      </c>
      <c r="E51" s="5">
        <f>SUM(G51:O51)</f>
        <v>2</v>
      </c>
      <c r="F51" s="21">
        <f>SUMIF(G51:O51,"&gt;="&amp;LARGE(G51:O51,$N$1))-(COUNTIF(G51:O51,"&gt;="&amp;LARGE(G51:O51,$N$1))-$N$1)*LARGE(G51:O51,$N$1)</f>
        <v>2</v>
      </c>
      <c r="G51" s="11">
        <v>2</v>
      </c>
      <c r="H51" s="12">
        <v>0</v>
      </c>
      <c r="I51" s="17">
        <v>0</v>
      </c>
      <c r="J51" s="11">
        <v>0</v>
      </c>
      <c r="K51" s="17">
        <v>0</v>
      </c>
      <c r="L51" s="11">
        <v>0</v>
      </c>
      <c r="M51" s="11"/>
      <c r="N51" s="29"/>
      <c r="O51" s="40"/>
    </row>
    <row r="52" spans="1:15" ht="15" customHeight="1" thickBot="1" x14ac:dyDescent="0.3">
      <c r="A52" s="19">
        <f t="shared" si="0"/>
        <v>50</v>
      </c>
      <c r="B52" s="13" t="s">
        <v>87</v>
      </c>
      <c r="C52" s="5">
        <f>COUNTIF(G52:O52,"&gt;0")</f>
        <v>1</v>
      </c>
      <c r="D52" s="6">
        <f>IF(C52&gt;0,E52/C52,0)</f>
        <v>1</v>
      </c>
      <c r="E52" s="5">
        <f>SUM(G52:O52)</f>
        <v>1</v>
      </c>
      <c r="F52" s="21">
        <f>SUMIF(G52:O52,"&gt;="&amp;LARGE(G52:O52,$N$1))-(COUNTIF(G52:O52,"&gt;="&amp;LARGE(G52:O52,$N$1))-$N$1)*LARGE(G52:O52,$N$1)</f>
        <v>1</v>
      </c>
      <c r="G52" s="11">
        <v>0</v>
      </c>
      <c r="H52" s="17">
        <v>1</v>
      </c>
      <c r="I52" s="11">
        <v>0</v>
      </c>
      <c r="J52" s="11">
        <v>0</v>
      </c>
      <c r="K52" s="11">
        <v>0</v>
      </c>
      <c r="L52" s="11">
        <v>0</v>
      </c>
      <c r="M52" s="11"/>
      <c r="N52" s="29"/>
      <c r="O52" s="40"/>
    </row>
    <row r="53" spans="1:15" ht="15" hidden="1" customHeight="1" x14ac:dyDescent="0.25">
      <c r="A53" s="19">
        <f>A52+1</f>
        <v>51</v>
      </c>
      <c r="B53" s="13" t="s">
        <v>56</v>
      </c>
      <c r="C53" s="5">
        <f>COUNTIF(G53:O53,"&gt;0")</f>
        <v>0</v>
      </c>
      <c r="D53" s="6">
        <f>IF(C53&gt;0,E53/C53,0)</f>
        <v>0</v>
      </c>
      <c r="E53" s="5">
        <f>SUM(G53:O53)</f>
        <v>0</v>
      </c>
      <c r="F53" s="21" t="e">
        <f>SUMIF(G53:O53,"&gt;="&amp;LARGE(G53:O53,$N$1))-(COUNTIF(G53:O53,"&gt;="&amp;LARGE(G53:O53,$N$1))-$N$1)*LARGE(G53:O53,$N$1)</f>
        <v>#NUM!</v>
      </c>
      <c r="G53" s="11">
        <v>0</v>
      </c>
      <c r="H53" s="12"/>
      <c r="I53" s="11"/>
      <c r="J53" s="11"/>
      <c r="K53" s="11"/>
      <c r="L53" s="11"/>
      <c r="M53" s="11"/>
      <c r="N53" s="29"/>
      <c r="O53" s="40"/>
    </row>
    <row r="54" spans="1:15" ht="15" hidden="1" customHeight="1" x14ac:dyDescent="0.25">
      <c r="A54" s="19">
        <f>A53+1</f>
        <v>52</v>
      </c>
      <c r="B54" s="13" t="s">
        <v>12</v>
      </c>
      <c r="C54" s="5">
        <f>COUNTIF(G54:O54,"&gt;0")</f>
        <v>0</v>
      </c>
      <c r="D54" s="6">
        <f>IF(C54&gt;0,E54/C54,0)</f>
        <v>0</v>
      </c>
      <c r="E54" s="5">
        <f>SUM(G54:O54)</f>
        <v>0</v>
      </c>
      <c r="F54" s="21" t="e">
        <f>SUMIF(G54:O54,"&gt;="&amp;LARGE(G54:O54,$N$1))-(COUNTIF(G54:O54,"&gt;="&amp;LARGE(G54:O54,$N$1))-$N$1)*LARGE(G54:O54,$N$1)</f>
        <v>#NUM!</v>
      </c>
      <c r="G54" s="11">
        <v>0</v>
      </c>
      <c r="H54" s="17"/>
      <c r="I54" s="11"/>
      <c r="J54" s="11"/>
      <c r="K54" s="11"/>
      <c r="L54" s="11"/>
      <c r="M54" s="11"/>
      <c r="N54" s="29"/>
      <c r="O54" s="40"/>
    </row>
    <row r="55" spans="1:15" ht="15" hidden="1" customHeight="1" x14ac:dyDescent="0.25">
      <c r="A55" s="19">
        <f>A54+1</f>
        <v>53</v>
      </c>
      <c r="B55" s="13" t="s">
        <v>69</v>
      </c>
      <c r="C55" s="5">
        <f>COUNTIF(G55:O55,"&gt;0")</f>
        <v>0</v>
      </c>
      <c r="D55" s="6">
        <f>IF(C55&gt;0,E55/C55,0)</f>
        <v>0</v>
      </c>
      <c r="E55" s="5">
        <f>SUM(G55:O55)</f>
        <v>0</v>
      </c>
      <c r="F55" s="21" t="e">
        <f>SUMIF(G55:O55,"&gt;="&amp;LARGE(G55:O55,$N$1))-(COUNTIF(G55:O55,"&gt;="&amp;LARGE(G55:O55,$N$1))-$N$1)*LARGE(G55:O55,$N$1)</f>
        <v>#NUM!</v>
      </c>
      <c r="G55" s="11">
        <v>0</v>
      </c>
      <c r="H55" s="12"/>
      <c r="I55" s="11"/>
      <c r="J55" s="11"/>
      <c r="K55" s="11"/>
      <c r="L55" s="11"/>
      <c r="M55" s="11"/>
      <c r="N55" s="29"/>
      <c r="O55" s="40"/>
    </row>
    <row r="56" spans="1:15" ht="15" hidden="1" customHeight="1" x14ac:dyDescent="0.25">
      <c r="A56" s="19">
        <f>A55+1</f>
        <v>54</v>
      </c>
      <c r="B56" s="13" t="s">
        <v>43</v>
      </c>
      <c r="C56" s="5">
        <f>COUNTIF(G56:O56,"&gt;0")</f>
        <v>0</v>
      </c>
      <c r="D56" s="6">
        <f>IF(C56&gt;0,E56/C56,0)</f>
        <v>0</v>
      </c>
      <c r="E56" s="5">
        <f>SUM(G56:O56)</f>
        <v>0</v>
      </c>
      <c r="F56" s="21" t="e">
        <f>SUMIF(G56:O56,"&gt;="&amp;LARGE(G56:O56,$N$1))-(COUNTIF(G56:O56,"&gt;="&amp;LARGE(G56:O56,$N$1))-$N$1)*LARGE(G56:O56,$N$1)</f>
        <v>#NUM!</v>
      </c>
      <c r="G56" s="11">
        <v>0</v>
      </c>
      <c r="H56" s="26"/>
      <c r="I56" s="20"/>
      <c r="J56" s="11"/>
      <c r="K56" s="11"/>
      <c r="L56" s="11"/>
      <c r="M56" s="11"/>
      <c r="N56" s="29"/>
      <c r="O56" s="40"/>
    </row>
    <row r="57" spans="1:15" ht="15" hidden="1" customHeight="1" x14ac:dyDescent="0.25">
      <c r="A57" s="19">
        <f>A56+1</f>
        <v>55</v>
      </c>
      <c r="B57" s="13" t="s">
        <v>42</v>
      </c>
      <c r="C57" s="5">
        <f>COUNTIF(G57:O57,"&gt;0")</f>
        <v>0</v>
      </c>
      <c r="D57" s="6">
        <f>IF(C57&gt;0,E57/C57,0)</f>
        <v>0</v>
      </c>
      <c r="E57" s="5">
        <f>SUM(G57:O57)</f>
        <v>0</v>
      </c>
      <c r="F57" s="21" t="e">
        <f>SUMIF(G57:O57,"&gt;="&amp;LARGE(G57:O57,$N$1))-(COUNTIF(G57:O57,"&gt;="&amp;LARGE(G57:O57,$N$1))-$N$1)*LARGE(G57:O57,$N$1)</f>
        <v>#NUM!</v>
      </c>
      <c r="G57" s="11">
        <v>0</v>
      </c>
      <c r="H57" s="26"/>
      <c r="I57" s="11"/>
      <c r="J57" s="11"/>
      <c r="K57" s="11"/>
      <c r="L57" s="11"/>
      <c r="M57" s="11"/>
      <c r="N57" s="29"/>
      <c r="O57" s="40"/>
    </row>
    <row r="58" spans="1:15" ht="15" hidden="1" customHeight="1" x14ac:dyDescent="0.25">
      <c r="A58" s="19">
        <f>A57+1</f>
        <v>56</v>
      </c>
      <c r="B58" s="13" t="s">
        <v>33</v>
      </c>
      <c r="C58" s="5">
        <f>COUNTIF(G58:O58,"&gt;0")</f>
        <v>0</v>
      </c>
      <c r="D58" s="6">
        <f>IF(C58&gt;0,E58/C58,0)</f>
        <v>0</v>
      </c>
      <c r="E58" s="5">
        <f>SUM(G58:O58)</f>
        <v>0</v>
      </c>
      <c r="F58" s="21" t="e">
        <f>SUMIF(G58:O58,"&gt;="&amp;LARGE(G58:O58,$N$1))-(COUNTIF(G58:O58,"&gt;="&amp;LARGE(G58:O58,$N$1))-$N$1)*LARGE(G58:O58,$N$1)</f>
        <v>#NUM!</v>
      </c>
      <c r="G58" s="11">
        <v>0</v>
      </c>
      <c r="H58" s="26"/>
      <c r="I58" s="17"/>
      <c r="J58" s="11"/>
      <c r="K58" s="17"/>
      <c r="L58" s="11"/>
      <c r="M58" s="11"/>
      <c r="N58" s="29"/>
      <c r="O58" s="40"/>
    </row>
    <row r="59" spans="1:15" ht="15" hidden="1" customHeight="1" x14ac:dyDescent="0.25">
      <c r="A59" s="19">
        <f>A58+1</f>
        <v>57</v>
      </c>
      <c r="B59" s="13" t="s">
        <v>38</v>
      </c>
      <c r="C59" s="5">
        <f>COUNTIF(G59:O59,"&gt;0")</f>
        <v>0</v>
      </c>
      <c r="D59" s="6">
        <f>IF(C59&gt;0,E59/C59,0)</f>
        <v>0</v>
      </c>
      <c r="E59" s="5">
        <f>SUM(G59:O59)</f>
        <v>0</v>
      </c>
      <c r="F59" s="21" t="e">
        <f>SUMIF(G59:O59,"&gt;="&amp;LARGE(G59:O59,$N$1))-(COUNTIF(G59:O59,"&gt;="&amp;LARGE(G59:O59,$N$1))-$N$1)*LARGE(G59:O59,$N$1)</f>
        <v>#NUM!</v>
      </c>
      <c r="G59" s="11">
        <v>0</v>
      </c>
      <c r="H59" s="26"/>
      <c r="I59" s="17"/>
      <c r="J59" s="11"/>
      <c r="K59" s="17"/>
      <c r="L59" s="11"/>
      <c r="M59" s="20"/>
      <c r="N59" s="54"/>
      <c r="O59" s="41"/>
    </row>
    <row r="60" spans="1:15" ht="15" hidden="1" customHeight="1" x14ac:dyDescent="0.25">
      <c r="A60" s="19">
        <f>A59+1</f>
        <v>58</v>
      </c>
      <c r="B60" s="13" t="s">
        <v>57</v>
      </c>
      <c r="C60" s="5">
        <f>COUNTIF(G60:O60,"&gt;0")</f>
        <v>0</v>
      </c>
      <c r="D60" s="6">
        <f>IF(C60&gt;0,E60/C60,0)</f>
        <v>0</v>
      </c>
      <c r="E60" s="5">
        <f>SUM(G60:O60)</f>
        <v>0</v>
      </c>
      <c r="F60" s="21" t="e">
        <f>SUMIF(G60:O60,"&gt;="&amp;LARGE(G60:O60,$N$1))-(COUNTIF(G60:O60,"&gt;="&amp;LARGE(G60:O60,$N$1))-$N$1)*LARGE(G60:O60,$N$1)</f>
        <v>#NUM!</v>
      </c>
      <c r="G60" s="11">
        <v>0</v>
      </c>
      <c r="H60" s="26"/>
      <c r="I60" s="17"/>
      <c r="J60" s="11"/>
      <c r="K60" s="17"/>
      <c r="L60" s="11"/>
      <c r="M60" s="11"/>
      <c r="N60" s="29"/>
      <c r="O60" s="40"/>
    </row>
    <row r="61" spans="1:15" ht="15" hidden="1" customHeight="1" x14ac:dyDescent="0.25">
      <c r="A61" s="19">
        <f>A60+1</f>
        <v>59</v>
      </c>
      <c r="B61" s="13" t="s">
        <v>31</v>
      </c>
      <c r="C61" s="5">
        <f>COUNTIF(G61:O61,"&gt;0")</f>
        <v>0</v>
      </c>
      <c r="D61" s="6">
        <f>IF(C61&gt;0,E61/C61,0)</f>
        <v>0</v>
      </c>
      <c r="E61" s="5">
        <f>SUM(G61:O61)</f>
        <v>0</v>
      </c>
      <c r="F61" s="21" t="e">
        <f>SUMIF(G61:O61,"&gt;="&amp;LARGE(G61:O61,$N$1))-(COUNTIF(G61:O61,"&gt;="&amp;LARGE(G61:O61,$N$1))-$N$1)*LARGE(G61:O61,$N$1)</f>
        <v>#NUM!</v>
      </c>
      <c r="G61" s="11">
        <v>0</v>
      </c>
      <c r="H61" s="26"/>
      <c r="I61" s="17"/>
      <c r="J61" s="11"/>
      <c r="K61" s="17"/>
      <c r="L61" s="11"/>
      <c r="M61" s="11"/>
      <c r="N61" s="29"/>
      <c r="O61" s="40"/>
    </row>
    <row r="62" spans="1:15" ht="15" hidden="1" customHeight="1" x14ac:dyDescent="0.25">
      <c r="A62" s="19">
        <f>A61+1</f>
        <v>60</v>
      </c>
      <c r="B62" s="13" t="s">
        <v>58</v>
      </c>
      <c r="C62" s="5">
        <f>COUNTIF(G62:O62,"&gt;0")</f>
        <v>0</v>
      </c>
      <c r="D62" s="6">
        <f>IF(C62&gt;0,E62/C62,0)</f>
        <v>0</v>
      </c>
      <c r="E62" s="5">
        <f>SUM(G62:O62)</f>
        <v>0</v>
      </c>
      <c r="F62" s="21" t="e">
        <f>SUMIF(G62:O62,"&gt;="&amp;LARGE(G62:O62,$N$1))-(COUNTIF(G62:O62,"&gt;="&amp;LARGE(G62:O62,$N$1))-$N$1)*LARGE(G62:O62,$N$1)</f>
        <v>#NUM!</v>
      </c>
      <c r="G62" s="11">
        <v>0</v>
      </c>
      <c r="H62" s="26"/>
      <c r="I62" s="17"/>
      <c r="J62" s="11"/>
      <c r="K62" s="17"/>
      <c r="L62" s="11"/>
      <c r="M62" s="11"/>
      <c r="N62" s="29"/>
      <c r="O62" s="40"/>
    </row>
    <row r="63" spans="1:15" ht="15" hidden="1" customHeight="1" x14ac:dyDescent="0.25">
      <c r="A63" s="19">
        <f>A62+1</f>
        <v>61</v>
      </c>
      <c r="B63" s="13" t="s">
        <v>27</v>
      </c>
      <c r="C63" s="5">
        <f>COUNTIF(G63:O63,"&gt;0")</f>
        <v>0</v>
      </c>
      <c r="D63" s="6">
        <f>IF(C63&gt;0,E63/C63,0)</f>
        <v>0</v>
      </c>
      <c r="E63" s="5">
        <f>SUM(G63:O63)</f>
        <v>0</v>
      </c>
      <c r="F63" s="21" t="e">
        <f>SUMIF(G63:O63,"&gt;="&amp;LARGE(G63:O63,$N$1))-(COUNTIF(G63:O63,"&gt;="&amp;LARGE(G63:O63,$N$1))-$N$1)*LARGE(G63:O63,$N$1)</f>
        <v>#NUM!</v>
      </c>
      <c r="G63" s="11">
        <v>0</v>
      </c>
      <c r="H63" s="26"/>
      <c r="I63" s="17"/>
      <c r="J63" s="11"/>
      <c r="K63" s="17"/>
      <c r="L63" s="11"/>
      <c r="M63" s="11"/>
      <c r="N63" s="29"/>
      <c r="O63" s="40"/>
    </row>
    <row r="64" spans="1:15" ht="15" hidden="1" customHeight="1" x14ac:dyDescent="0.25">
      <c r="A64" s="19">
        <f>A63+1</f>
        <v>62</v>
      </c>
      <c r="B64" s="13" t="s">
        <v>48</v>
      </c>
      <c r="C64" s="5">
        <f>COUNTIF(G64:O64,"&gt;0")</f>
        <v>0</v>
      </c>
      <c r="D64" s="6">
        <f>IF(C64&gt;0,E64/C64,0)</f>
        <v>0</v>
      </c>
      <c r="E64" s="5">
        <f>SUM(G64:O64)</f>
        <v>0</v>
      </c>
      <c r="F64" s="21" t="e">
        <f>SUMIF(G64:O64,"&gt;="&amp;LARGE(G64:O64,$N$1))-(COUNTIF(G64:O64,"&gt;="&amp;LARGE(G64:O64,$N$1))-$N$1)*LARGE(G64:O64,$N$1)</f>
        <v>#NUM!</v>
      </c>
      <c r="G64" s="11">
        <v>0</v>
      </c>
      <c r="H64" s="26"/>
      <c r="I64" s="17"/>
      <c r="J64" s="11"/>
      <c r="K64" s="17"/>
      <c r="L64" s="11"/>
      <c r="M64" s="11"/>
      <c r="N64" s="29"/>
      <c r="O64" s="40"/>
    </row>
    <row r="65" spans="1:15" ht="15" hidden="1" customHeight="1" x14ac:dyDescent="0.25">
      <c r="A65" s="19">
        <f>A64+1</f>
        <v>63</v>
      </c>
      <c r="B65" s="13" t="s">
        <v>25</v>
      </c>
      <c r="C65" s="5">
        <f>COUNTIF(G65:O65,"&gt;0")</f>
        <v>0</v>
      </c>
      <c r="D65" s="6">
        <f>IF(C65&gt;0,E65/C65,0)</f>
        <v>0</v>
      </c>
      <c r="E65" s="5">
        <f>SUM(G65:O65)</f>
        <v>0</v>
      </c>
      <c r="F65" s="21" t="e">
        <f>SUMIF(G65:O65,"&gt;="&amp;LARGE(G65:O65,$N$1))-(COUNTIF(G65:O65,"&gt;="&amp;LARGE(G65:O65,$N$1))-$N$1)*LARGE(G65:O65,$N$1)</f>
        <v>#NUM!</v>
      </c>
      <c r="G65" s="11">
        <v>0</v>
      </c>
      <c r="H65" s="26"/>
      <c r="I65" s="17"/>
      <c r="J65" s="11"/>
      <c r="K65" s="17"/>
      <c r="L65" s="11"/>
      <c r="M65" s="11"/>
      <c r="N65" s="29"/>
      <c r="O65" s="40"/>
    </row>
    <row r="66" spans="1:15" ht="15" hidden="1" customHeight="1" x14ac:dyDescent="0.25">
      <c r="A66" s="19">
        <f>A65+1</f>
        <v>64</v>
      </c>
      <c r="B66" s="13" t="s">
        <v>59</v>
      </c>
      <c r="C66" s="5">
        <f>COUNTIF(G66:O66,"&gt;0")</f>
        <v>0</v>
      </c>
      <c r="D66" s="6">
        <f>IF(C66&gt;0,E66/C66,0)</f>
        <v>0</v>
      </c>
      <c r="E66" s="5">
        <f>SUM(G66:O66)</f>
        <v>0</v>
      </c>
      <c r="F66" s="21" t="e">
        <f>SUMIF(G66:O66,"&gt;="&amp;LARGE(G66:O66,$N$1))-(COUNTIF(G66:O66,"&gt;="&amp;LARGE(G66:O66,$N$1))-$N$1)*LARGE(G66:O66,$N$1)</f>
        <v>#NUM!</v>
      </c>
      <c r="G66" s="11">
        <v>0</v>
      </c>
      <c r="H66" s="26"/>
      <c r="I66" s="17"/>
      <c r="J66" s="11"/>
      <c r="K66" s="17"/>
      <c r="L66" s="11"/>
      <c r="M66" s="11"/>
      <c r="N66" s="29"/>
      <c r="O66" s="40"/>
    </row>
    <row r="67" spans="1:15" ht="15" hidden="1" customHeight="1" x14ac:dyDescent="0.25">
      <c r="A67" s="19">
        <f>A66+1</f>
        <v>65</v>
      </c>
      <c r="B67" s="13" t="s">
        <v>67</v>
      </c>
      <c r="C67" s="5">
        <f>COUNTIF(G67:O67,"&gt;0")</f>
        <v>0</v>
      </c>
      <c r="D67" s="6">
        <f>IF(C67&gt;0,E67/C67,0)</f>
        <v>0</v>
      </c>
      <c r="E67" s="5">
        <f>SUM(G67:O67)</f>
        <v>0</v>
      </c>
      <c r="F67" s="21" t="e">
        <f>SUMIF(G67:O67,"&gt;="&amp;LARGE(G67:O67,$N$1))-(COUNTIF(G67:O67,"&gt;="&amp;LARGE(G67:O67,$N$1))-$N$1)*LARGE(G67:O67,$N$1)</f>
        <v>#NUM!</v>
      </c>
      <c r="G67" s="11">
        <v>0</v>
      </c>
      <c r="H67" s="26"/>
      <c r="I67" s="17"/>
      <c r="J67" s="11"/>
      <c r="K67" s="17"/>
      <c r="L67" s="11"/>
      <c r="M67" s="11"/>
      <c r="N67" s="29"/>
      <c r="O67" s="40"/>
    </row>
    <row r="68" spans="1:15" ht="15" hidden="1" customHeight="1" x14ac:dyDescent="0.25">
      <c r="A68" s="19" t="e">
        <f>#REF!+1</f>
        <v>#REF!</v>
      </c>
      <c r="B68" s="13" t="s">
        <v>34</v>
      </c>
      <c r="C68" s="5">
        <f>COUNTIF(G68:O68,"&gt;0")</f>
        <v>0</v>
      </c>
      <c r="D68" s="6">
        <f>IF(C68&gt;0,E68/C68,0)</f>
        <v>0</v>
      </c>
      <c r="E68" s="5">
        <f>SUM(G68:O68)</f>
        <v>0</v>
      </c>
      <c r="F68" s="21" t="e">
        <f>SUMIF(G68:O68,"&gt;="&amp;LARGE(G68:O68,$N$1))-(COUNTIF(G68:O68,"&gt;="&amp;LARGE(G68:O68,$N$1))-$N$1)*LARGE(G68:O68,$N$1)</f>
        <v>#NUM!</v>
      </c>
      <c r="G68" s="11"/>
      <c r="H68" s="26"/>
      <c r="I68" s="17"/>
      <c r="J68" s="11"/>
      <c r="K68" s="17"/>
      <c r="L68" s="11"/>
      <c r="M68" s="11"/>
      <c r="N68" s="29"/>
      <c r="O68" s="40"/>
    </row>
    <row r="69" spans="1:15" ht="15" hidden="1" customHeight="1" x14ac:dyDescent="0.25">
      <c r="A69" s="19" t="e">
        <f>A68+1</f>
        <v>#REF!</v>
      </c>
      <c r="B69" s="13" t="s">
        <v>26</v>
      </c>
      <c r="C69" s="5">
        <f>COUNTIF(G69:O69,"&gt;0")</f>
        <v>0</v>
      </c>
      <c r="D69" s="6">
        <f>IF(C69&gt;0,E69/C69,0)</f>
        <v>0</v>
      </c>
      <c r="E69" s="5">
        <f>SUM(G69:O69)</f>
        <v>0</v>
      </c>
      <c r="F69" s="21" t="e">
        <f>SUMIF(G69:O69,"&gt;="&amp;LARGE(G69:O69,$N$1))-(COUNTIF(G69:O69,"&gt;="&amp;LARGE(G69:O69,$N$1))-$N$1)*LARGE(G69:O69,$N$1)</f>
        <v>#NUM!</v>
      </c>
      <c r="G69" s="11"/>
      <c r="H69" s="26"/>
      <c r="I69" s="17"/>
      <c r="J69" s="11"/>
      <c r="K69" s="17"/>
      <c r="L69" s="11"/>
      <c r="M69" s="20"/>
      <c r="N69" s="29"/>
      <c r="O69" s="40"/>
    </row>
    <row r="70" spans="1:15" ht="15" hidden="1" customHeight="1" x14ac:dyDescent="0.25">
      <c r="A70" s="19" t="e">
        <f>A69+1</f>
        <v>#REF!</v>
      </c>
      <c r="B70" s="13" t="s">
        <v>33</v>
      </c>
      <c r="C70" s="5">
        <f>COUNTIF(G70:O70,"&gt;0")</f>
        <v>0</v>
      </c>
      <c r="D70" s="6">
        <f>IF(C70&gt;0,E70/C70,0)</f>
        <v>0</v>
      </c>
      <c r="E70" s="5">
        <f>SUM(G70:O70)</f>
        <v>0</v>
      </c>
      <c r="F70" s="21" t="e">
        <f>SUMIF(G70:O70,"&gt;="&amp;LARGE(G70:O70,$N$1))-(COUNTIF(G70:O70,"&gt;="&amp;LARGE(G70:O70,$N$1))-$N$1)*LARGE(G70:O70,$N$1)</f>
        <v>#NUM!</v>
      </c>
      <c r="G70" s="11"/>
      <c r="H70" s="26"/>
      <c r="I70" s="17"/>
      <c r="J70" s="11"/>
      <c r="K70" s="17"/>
      <c r="L70" s="11"/>
      <c r="M70" s="11"/>
      <c r="N70" s="29"/>
      <c r="O70" s="40"/>
    </row>
    <row r="71" spans="1:15" ht="15" hidden="1" customHeight="1" x14ac:dyDescent="0.25">
      <c r="A71" s="19" t="e">
        <f>A70+1</f>
        <v>#REF!</v>
      </c>
      <c r="B71" s="13" t="s">
        <v>20</v>
      </c>
      <c r="C71" s="5">
        <f>COUNTIF(G71:O71,"&gt;0")</f>
        <v>0</v>
      </c>
      <c r="D71" s="6">
        <f>IF(C71&gt;0,E71/C71,0)</f>
        <v>0</v>
      </c>
      <c r="E71" s="5">
        <f>SUM(G71:O71)</f>
        <v>0</v>
      </c>
      <c r="F71" s="21" t="e">
        <f>SUMIF(G71:O71,"&gt;="&amp;LARGE(G71:O71,$N$1))-(COUNTIF(G71:O71,"&gt;="&amp;LARGE(G71:O71,$N$1))-$N$1)*LARGE(G71:O71,$N$1)</f>
        <v>#NUM!</v>
      </c>
      <c r="G71" s="11"/>
      <c r="H71" s="26"/>
      <c r="I71" s="17"/>
      <c r="J71" s="11"/>
      <c r="K71" s="17"/>
      <c r="L71" s="11"/>
      <c r="M71" s="11"/>
      <c r="N71" s="29"/>
      <c r="O71" s="40"/>
    </row>
    <row r="72" spans="1:15" ht="15" hidden="1" customHeight="1" x14ac:dyDescent="0.25">
      <c r="A72" s="19" t="e">
        <f>A71+1</f>
        <v>#REF!</v>
      </c>
      <c r="B72" s="13" t="s">
        <v>40</v>
      </c>
      <c r="C72" s="5">
        <f>COUNTIF(G72:O72,"&gt;0")</f>
        <v>0</v>
      </c>
      <c r="D72" s="6">
        <f>IF(C72&gt;0,E72/C72,0)</f>
        <v>0</v>
      </c>
      <c r="E72" s="5">
        <f>SUM(G72:O72)</f>
        <v>0</v>
      </c>
      <c r="F72" s="21" t="e">
        <f>SUMIF(G72:O72,"&gt;="&amp;LARGE(G72:O72,$N$1))-(COUNTIF(G72:O72,"&gt;="&amp;LARGE(G72:O72,$N$1))-$N$1)*LARGE(G72:O72,$N$1)</f>
        <v>#NUM!</v>
      </c>
      <c r="G72" s="11"/>
      <c r="H72" s="26"/>
      <c r="I72" s="17"/>
      <c r="J72" s="11"/>
      <c r="K72" s="17"/>
      <c r="L72" s="11"/>
      <c r="M72" s="11"/>
      <c r="N72" s="29"/>
      <c r="O72" s="40"/>
    </row>
    <row r="73" spans="1:15" ht="15" hidden="1" customHeight="1" x14ac:dyDescent="0.25">
      <c r="A73" s="19" t="e">
        <f>A72+1</f>
        <v>#REF!</v>
      </c>
      <c r="B73" s="13" t="s">
        <v>29</v>
      </c>
      <c r="C73" s="5">
        <f>COUNTIF(G73:O73,"&gt;0")</f>
        <v>0</v>
      </c>
      <c r="D73" s="6">
        <f>IF(C73&gt;0,E73/C73,0)</f>
        <v>0</v>
      </c>
      <c r="E73" s="5">
        <f>SUM(G73:O73)</f>
        <v>0</v>
      </c>
      <c r="F73" s="21" t="e">
        <f>SUMIF(G73:O73,"&gt;="&amp;LARGE(G73:O73,$N$1))-(COUNTIF(G73:O73,"&gt;="&amp;LARGE(G73:O73,$N$1))-$N$1)*LARGE(G73:O73,$N$1)</f>
        <v>#NUM!</v>
      </c>
      <c r="G73" s="11"/>
      <c r="H73" s="26"/>
      <c r="I73" s="17"/>
      <c r="J73" s="11"/>
      <c r="K73" s="17"/>
      <c r="L73" s="11"/>
      <c r="M73" s="11"/>
      <c r="N73" s="29"/>
      <c r="O73" s="40"/>
    </row>
    <row r="74" spans="1:15" ht="15" hidden="1" customHeight="1" x14ac:dyDescent="0.25">
      <c r="A74" s="19" t="e">
        <f>A73+1</f>
        <v>#REF!</v>
      </c>
      <c r="B74" s="13" t="s">
        <v>44</v>
      </c>
      <c r="C74" s="5">
        <f>COUNTIF(G74:O74,"&gt;0")</f>
        <v>0</v>
      </c>
      <c r="D74" s="6">
        <f>IF(C74&gt;0,E74/C74,0)</f>
        <v>0</v>
      </c>
      <c r="E74" s="5">
        <f>SUM(G74:O74)</f>
        <v>0</v>
      </c>
      <c r="F74" s="21" t="e">
        <f>SUMIF(G74:O74,"&gt;="&amp;LARGE(G74:O74,$N$1))-(COUNTIF(G74:O74,"&gt;="&amp;LARGE(G74:O74,$N$1))-$N$1)*LARGE(G74:O74,$N$1)</f>
        <v>#NUM!</v>
      </c>
      <c r="G74" s="11"/>
      <c r="H74" s="26"/>
      <c r="I74" s="17"/>
      <c r="J74" s="11"/>
      <c r="K74" s="17"/>
      <c r="L74" s="11"/>
      <c r="M74" s="20"/>
      <c r="N74" s="29"/>
      <c r="O74" s="40"/>
    </row>
    <row r="75" spans="1:15" ht="15" hidden="1" customHeight="1" x14ac:dyDescent="0.25">
      <c r="A75" s="19" t="e">
        <f>A74+1</f>
        <v>#REF!</v>
      </c>
      <c r="B75" s="13" t="s">
        <v>27</v>
      </c>
      <c r="C75" s="5">
        <f>COUNTIF(G75:O75,"&gt;0")</f>
        <v>0</v>
      </c>
      <c r="D75" s="6">
        <f>IF(C75&gt;0,E75/C75,0)</f>
        <v>0</v>
      </c>
      <c r="E75" s="5">
        <f>SUM(G75:O75)</f>
        <v>0</v>
      </c>
      <c r="F75" s="21" t="e">
        <f>SUMIF(G75:O75,"&gt;="&amp;LARGE(G75:O75,$N$1))-(COUNTIF(G75:O75,"&gt;="&amp;LARGE(G75:O75,$N$1))-$N$1)*LARGE(G75:O75,$N$1)</f>
        <v>#NUM!</v>
      </c>
      <c r="G75" s="11"/>
      <c r="H75" s="26"/>
      <c r="I75" s="17"/>
      <c r="J75" s="11"/>
      <c r="K75" s="17"/>
      <c r="L75" s="11"/>
      <c r="M75" s="11"/>
      <c r="N75" s="29"/>
      <c r="O75" s="41"/>
    </row>
    <row r="76" spans="1:15" ht="15" hidden="1" customHeight="1" x14ac:dyDescent="0.25">
      <c r="A76" s="19" t="e">
        <f>A75+1</f>
        <v>#REF!</v>
      </c>
      <c r="B76" s="13" t="s">
        <v>37</v>
      </c>
      <c r="C76" s="5">
        <f>COUNTIF(G76:O76,"&gt;0")</f>
        <v>0</v>
      </c>
      <c r="D76" s="6">
        <f>IF(C76&gt;0,E76/C76,0)</f>
        <v>0</v>
      </c>
      <c r="E76" s="5">
        <f>SUM(G76:O76)</f>
        <v>0</v>
      </c>
      <c r="F76" s="21" t="e">
        <f>SUMIF(G76:O76,"&gt;="&amp;LARGE(G76:O76,$N$1))-(COUNTIF(G76:O76,"&gt;="&amp;LARGE(G76:O76,$N$1))-$N$1)*LARGE(G76:O76,$N$1)</f>
        <v>#NUM!</v>
      </c>
      <c r="G76" s="11"/>
      <c r="H76" s="26"/>
      <c r="I76" s="17"/>
      <c r="J76" s="11"/>
      <c r="K76" s="17"/>
      <c r="L76" s="11"/>
      <c r="M76" s="11"/>
      <c r="N76" s="29"/>
      <c r="O76" s="40"/>
    </row>
    <row r="77" spans="1:15" ht="15" hidden="1" customHeight="1" x14ac:dyDescent="0.25">
      <c r="A77" s="19" t="e">
        <f>A76+1</f>
        <v>#REF!</v>
      </c>
      <c r="B77" s="13" t="s">
        <v>25</v>
      </c>
      <c r="C77" s="5">
        <f>COUNTIF(G77:O77,"&gt;0")</f>
        <v>0</v>
      </c>
      <c r="D77" s="6">
        <f>IF(C77&gt;0,E77/C77,0)</f>
        <v>0</v>
      </c>
      <c r="E77" s="5">
        <f>SUM(G77:O77)</f>
        <v>0</v>
      </c>
      <c r="F77" s="21" t="e">
        <f>SUMIF(G77:O77,"&gt;="&amp;LARGE(G77:O77,$N$1))-(COUNTIF(G77:O77,"&gt;="&amp;LARGE(G77:O77,$N$1))-$N$1)*LARGE(G77:O77,$N$1)</f>
        <v>#NUM!</v>
      </c>
      <c r="G77" s="11"/>
      <c r="H77" s="26"/>
      <c r="I77" s="17"/>
      <c r="J77" s="11"/>
      <c r="K77" s="17"/>
      <c r="L77" s="11"/>
      <c r="M77" s="11"/>
      <c r="N77" s="29"/>
      <c r="O77" s="40"/>
    </row>
    <row r="78" spans="1:15" ht="15" hidden="1" customHeight="1" x14ac:dyDescent="0.25">
      <c r="A78" s="19" t="e">
        <f>A77+1</f>
        <v>#REF!</v>
      </c>
      <c r="B78" s="13" t="s">
        <v>32</v>
      </c>
      <c r="C78" s="5">
        <f>COUNTIF(G78:O78,"&gt;0")</f>
        <v>0</v>
      </c>
      <c r="D78" s="6">
        <f>IF(C78&gt;0,E78/C78,0)</f>
        <v>0</v>
      </c>
      <c r="E78" s="5">
        <f>SUM(G78:O78)</f>
        <v>0</v>
      </c>
      <c r="F78" s="21" t="e">
        <f>SUMIF(G78:O78,"&gt;="&amp;LARGE(G78:O78,$N$1))-(COUNTIF(G78:O78,"&gt;="&amp;LARGE(G78:O78,$N$1))-$N$1)*LARGE(G78:O78,$N$1)</f>
        <v>#NUM!</v>
      </c>
      <c r="G78" s="11"/>
      <c r="H78" s="26"/>
      <c r="I78" s="17"/>
      <c r="J78" s="11"/>
      <c r="K78" s="17"/>
      <c r="L78" s="11"/>
      <c r="M78" s="11"/>
      <c r="N78" s="29"/>
      <c r="O78" s="40"/>
    </row>
    <row r="79" spans="1:15" ht="15" hidden="1" customHeight="1" x14ac:dyDescent="0.25">
      <c r="A79" s="19" t="e">
        <f>A78+1</f>
        <v>#REF!</v>
      </c>
      <c r="B79" s="13" t="s">
        <v>45</v>
      </c>
      <c r="C79" s="5">
        <f>COUNTIF(G79:O79,"&gt;0")</f>
        <v>0</v>
      </c>
      <c r="D79" s="6">
        <f>IF(C79&gt;0,E79/C79,0)</f>
        <v>0</v>
      </c>
      <c r="E79" s="5">
        <f>SUM(G79:O79)</f>
        <v>0</v>
      </c>
      <c r="F79" s="21" t="e">
        <f>SUMIF(G79:O79,"&gt;="&amp;LARGE(G79:O79,$N$1))-(COUNTIF(G79:O79,"&gt;="&amp;LARGE(G79:O79,$N$1))-$N$1)*LARGE(G79:O79,$N$1)</f>
        <v>#NUM!</v>
      </c>
      <c r="G79" s="11"/>
      <c r="H79" s="26"/>
      <c r="I79" s="17"/>
      <c r="J79" s="11"/>
      <c r="K79" s="17"/>
      <c r="L79" s="11"/>
      <c r="M79" s="11"/>
      <c r="N79" s="29"/>
      <c r="O79" s="40"/>
    </row>
    <row r="80" spans="1:15" ht="15" hidden="1" customHeight="1" x14ac:dyDescent="0.25">
      <c r="A80" s="19" t="e">
        <f>A79+1</f>
        <v>#REF!</v>
      </c>
      <c r="B80" s="4"/>
      <c r="C80" s="5">
        <f>COUNTIF(G80:O80,"&gt;0")</f>
        <v>0</v>
      </c>
      <c r="D80" s="6">
        <f>IF(C80&gt;0,E80/C80,0)</f>
        <v>0</v>
      </c>
      <c r="E80" s="5">
        <f>SUM(G80:O80)</f>
        <v>0</v>
      </c>
      <c r="F80" s="21" t="e">
        <f>SUMIF(G80:O80,"&gt;="&amp;LARGE(G80:O80,$N$1))-(COUNTIF(G80:O80,"&gt;="&amp;LARGE(G80:O80,$N$1))-$N$1)*LARGE(G80:O80,$N$1)</f>
        <v>#NUM!</v>
      </c>
      <c r="G80" s="11"/>
      <c r="H80" s="12"/>
      <c r="I80" s="11"/>
      <c r="J80" s="11"/>
      <c r="K80" s="11"/>
      <c r="L80" s="11"/>
      <c r="M80" s="11"/>
      <c r="N80" s="29"/>
      <c r="O80" s="40"/>
    </row>
    <row r="81" spans="1:15" ht="15" hidden="1" customHeight="1" x14ac:dyDescent="0.25">
      <c r="A81" s="19" t="e">
        <f>A80+1</f>
        <v>#REF!</v>
      </c>
      <c r="B81" s="4"/>
      <c r="C81" s="5">
        <f>COUNTIF(G81:O81,"&gt;0")</f>
        <v>0</v>
      </c>
      <c r="D81" s="6">
        <f>IF(C81&gt;0,E81/C81,0)</f>
        <v>0</v>
      </c>
      <c r="E81" s="5">
        <f>SUM(G81:O81)</f>
        <v>0</v>
      </c>
      <c r="F81" s="21" t="e">
        <f>SUMIF(G81:O81,"&gt;="&amp;LARGE(G81:O81,$N$1))-(COUNTIF(G81:O81,"&gt;="&amp;LARGE(G81:O81,$N$1))-$N$1)*LARGE(G81:O81,$N$1)</f>
        <v>#NUM!</v>
      </c>
      <c r="G81" s="11"/>
      <c r="H81" s="17"/>
      <c r="I81" s="11"/>
      <c r="J81" s="11"/>
      <c r="K81" s="11"/>
      <c r="L81" s="11"/>
      <c r="M81" s="11"/>
      <c r="N81" s="29"/>
      <c r="O81" s="40"/>
    </row>
    <row r="82" spans="1:15" ht="15" hidden="1" customHeight="1" x14ac:dyDescent="0.25">
      <c r="A82" s="19" t="e">
        <f>A81+1</f>
        <v>#REF!</v>
      </c>
      <c r="B82" s="4"/>
      <c r="C82" s="5">
        <f>COUNTIF(G82:O82,"&gt;0")</f>
        <v>0</v>
      </c>
      <c r="D82" s="6">
        <f>IF(C82&gt;0,E82/C82,0)</f>
        <v>0</v>
      </c>
      <c r="E82" s="5">
        <f>SUM(G82:O82)</f>
        <v>0</v>
      </c>
      <c r="F82" s="21" t="e">
        <f>SUMIF(G82:O82,"&gt;="&amp;LARGE(G82:O82,$N$1))-(COUNTIF(G82:O82,"&gt;="&amp;LARGE(G82:O82,$N$1))-$N$1)*LARGE(G82:O82,$N$1)</f>
        <v>#NUM!</v>
      </c>
      <c r="G82" s="11"/>
      <c r="H82" s="12"/>
      <c r="I82" s="11"/>
      <c r="J82" s="11"/>
      <c r="K82" s="11"/>
      <c r="L82" s="11"/>
      <c r="M82" s="11"/>
      <c r="N82" s="29"/>
      <c r="O82" s="40"/>
    </row>
    <row r="83" spans="1:15" ht="15" hidden="1" customHeight="1" x14ac:dyDescent="0.25">
      <c r="A83" s="19" t="e">
        <f>A82+1</f>
        <v>#REF!</v>
      </c>
      <c r="B83" s="4"/>
      <c r="C83" s="5">
        <f>COUNTIF(G83:O83,"&gt;0")</f>
        <v>0</v>
      </c>
      <c r="D83" s="6">
        <f>IF(C83&gt;0,E83/C83,0)</f>
        <v>0</v>
      </c>
      <c r="E83" s="5">
        <f>SUM(G83:O83)</f>
        <v>0</v>
      </c>
      <c r="F83" s="21" t="e">
        <f>SUMIF(G83:O83,"&gt;="&amp;LARGE(G83:O83,$N$1))-(COUNTIF(G83:O83,"&gt;="&amp;LARGE(G83:O83,$N$1))-$N$1)*LARGE(G83:O83,$N$1)</f>
        <v>#NUM!</v>
      </c>
      <c r="G83" s="11"/>
      <c r="H83" s="17"/>
      <c r="I83" s="11"/>
      <c r="J83" s="11"/>
      <c r="K83" s="11"/>
      <c r="L83" s="11"/>
      <c r="M83" s="11"/>
      <c r="N83" s="29"/>
      <c r="O83" s="40"/>
    </row>
    <row r="84" spans="1:15" ht="15" hidden="1" customHeight="1" x14ac:dyDescent="0.25">
      <c r="A84" s="19" t="e">
        <f>A83+1</f>
        <v>#REF!</v>
      </c>
      <c r="B84" s="4"/>
      <c r="C84" s="5">
        <f>COUNTIF(G84:O84,"&gt;0")</f>
        <v>0</v>
      </c>
      <c r="D84" s="6">
        <f>IF(C84&gt;0,E84/C84,0)</f>
        <v>0</v>
      </c>
      <c r="E84" s="5">
        <f>SUM(G84:O84)</f>
        <v>0</v>
      </c>
      <c r="F84" s="21" t="e">
        <f>SUMIF(G84:O84,"&gt;="&amp;LARGE(G84:O84,$N$1))-(COUNTIF(G84:O84,"&gt;="&amp;LARGE(G84:O84,$N$1))-$N$1)*LARGE(G84:O84,$N$1)</f>
        <v>#NUM!</v>
      </c>
      <c r="G84" s="11"/>
      <c r="H84" s="12"/>
      <c r="I84" s="11"/>
      <c r="J84" s="11"/>
      <c r="K84" s="11"/>
      <c r="L84" s="11"/>
      <c r="M84" s="11"/>
      <c r="N84" s="29"/>
      <c r="O84" s="40"/>
    </row>
    <row r="85" spans="1:15" ht="15" hidden="1" customHeight="1" x14ac:dyDescent="0.25">
      <c r="A85" s="19" t="e">
        <f>A84+1</f>
        <v>#REF!</v>
      </c>
      <c r="B85" s="4"/>
      <c r="C85" s="5">
        <f>COUNTIF(G85:O85,"&gt;0")</f>
        <v>0</v>
      </c>
      <c r="D85" s="6">
        <f>IF(C85&gt;0,E85/C85,0)</f>
        <v>0</v>
      </c>
      <c r="E85" s="5">
        <f>SUM(G85:O85)</f>
        <v>0</v>
      </c>
      <c r="F85" s="21" t="e">
        <f>SUMIF(G85:O85,"&gt;="&amp;LARGE(G85:O85,$N$1))-(COUNTIF(G85:O85,"&gt;="&amp;LARGE(G85:O85,$N$1))-$N$1)*LARGE(G85:O85,$N$1)</f>
        <v>#NUM!</v>
      </c>
      <c r="G85" s="11"/>
      <c r="H85" s="17"/>
      <c r="I85" s="11"/>
      <c r="J85" s="11"/>
      <c r="K85" s="11"/>
      <c r="L85" s="11"/>
      <c r="M85" s="11"/>
      <c r="N85" s="29"/>
      <c r="O85" s="40"/>
    </row>
    <row r="86" spans="1:15" ht="15" hidden="1" customHeight="1" x14ac:dyDescent="0.25">
      <c r="A86" s="19" t="e">
        <f>A85+1</f>
        <v>#REF!</v>
      </c>
      <c r="B86" s="4"/>
      <c r="C86" s="5">
        <f>COUNTIF(G86:O86,"&gt;0")</f>
        <v>0</v>
      </c>
      <c r="D86" s="6">
        <f>IF(C86&gt;0,E86/C86,0)</f>
        <v>0</v>
      </c>
      <c r="E86" s="5">
        <f>SUM(G86:O86)</f>
        <v>0</v>
      </c>
      <c r="F86" s="21" t="e">
        <f>SUMIF(G86:O86,"&gt;="&amp;LARGE(G86:O86,$N$1))-(COUNTIF(G86:O86,"&gt;="&amp;LARGE(G86:O86,$N$1))-$N$1)*LARGE(G86:O86,$N$1)</f>
        <v>#NUM!</v>
      </c>
      <c r="G86" s="11"/>
      <c r="H86" s="12"/>
      <c r="I86" s="11"/>
      <c r="J86" s="11"/>
      <c r="K86" s="11"/>
      <c r="L86" s="11"/>
      <c r="M86" s="11"/>
      <c r="N86" s="29"/>
      <c r="O86" s="40"/>
    </row>
    <row r="87" spans="1:15" ht="15" hidden="1" customHeight="1" x14ac:dyDescent="0.25">
      <c r="A87" s="19" t="e">
        <f>A86+1</f>
        <v>#REF!</v>
      </c>
      <c r="B87" s="4"/>
      <c r="C87" s="5">
        <f>COUNTIF(G87:O87,"&gt;0")</f>
        <v>0</v>
      </c>
      <c r="D87" s="6">
        <f>IF(C87&gt;0,E87/C87,0)</f>
        <v>0</v>
      </c>
      <c r="E87" s="5">
        <f>SUM(G87:O87)</f>
        <v>0</v>
      </c>
      <c r="F87" s="21" t="e">
        <f>SUMIF(G87:O87,"&gt;="&amp;LARGE(G87:O87,$N$1))-(COUNTIF(G87:O87,"&gt;="&amp;LARGE(G87:O87,$N$1))-$N$1)*LARGE(G87:O87,$N$1)</f>
        <v>#NUM!</v>
      </c>
      <c r="G87" s="11"/>
      <c r="H87" s="17"/>
      <c r="I87" s="11"/>
      <c r="J87" s="11"/>
      <c r="K87" s="11"/>
      <c r="L87" s="11"/>
      <c r="M87" s="11"/>
      <c r="N87" s="29"/>
      <c r="O87" s="40"/>
    </row>
    <row r="88" spans="1:15" ht="15" hidden="1" customHeight="1" x14ac:dyDescent="0.25">
      <c r="A88" s="19" t="e">
        <f>A87+1</f>
        <v>#REF!</v>
      </c>
      <c r="B88" s="4"/>
      <c r="C88" s="5">
        <f>COUNTIF(G88:O88,"&gt;0")</f>
        <v>0</v>
      </c>
      <c r="D88" s="6">
        <f>IF(C88&gt;0,E88/C88,0)</f>
        <v>0</v>
      </c>
      <c r="E88" s="5">
        <f>SUM(G88:O88)</f>
        <v>0</v>
      </c>
      <c r="F88" s="21" t="e">
        <f>SUMIF(G88:O88,"&gt;="&amp;LARGE(G88:O88,$N$1))-(COUNTIF(G88:O88,"&gt;="&amp;LARGE(G88:O88,$N$1))-$N$1)*LARGE(G88:O88,$N$1)</f>
        <v>#NUM!</v>
      </c>
      <c r="G88" s="11"/>
      <c r="H88" s="12"/>
      <c r="I88" s="11"/>
      <c r="J88" s="11"/>
      <c r="K88" s="11"/>
      <c r="L88" s="11"/>
      <c r="M88" s="11"/>
      <c r="N88" s="29"/>
      <c r="O88" s="40"/>
    </row>
    <row r="89" spans="1:15" ht="15" hidden="1" customHeight="1" x14ac:dyDescent="0.25">
      <c r="A89" s="19" t="e">
        <f>A88+1</f>
        <v>#REF!</v>
      </c>
      <c r="B89" s="31"/>
      <c r="C89" s="5">
        <f>COUNTIF(G89:O89,"&gt;0")</f>
        <v>0</v>
      </c>
      <c r="D89" s="6">
        <f>IF(C89&gt;0,E89/C89,0)</f>
        <v>0</v>
      </c>
      <c r="E89" s="5">
        <f>SUM(G89:O89)</f>
        <v>0</v>
      </c>
      <c r="F89" s="21" t="e">
        <f>SUMIF(G89:O89,"&gt;="&amp;LARGE(G89:O89,$N$1))-(COUNTIF(G89:O89,"&gt;="&amp;LARGE(G89:O89,$N$1))-$N$1)*LARGE(G89:O89,$N$1)</f>
        <v>#NUM!</v>
      </c>
      <c r="G89" s="11"/>
      <c r="H89" s="17"/>
      <c r="I89" s="11"/>
      <c r="J89" s="11"/>
      <c r="K89" s="11"/>
      <c r="L89" s="11"/>
      <c r="M89" s="11"/>
      <c r="N89" s="29"/>
      <c r="O89" s="40"/>
    </row>
    <row r="90" spans="1:15" ht="15" hidden="1" customHeight="1" thickBot="1" x14ac:dyDescent="0.3">
      <c r="A90" s="19" t="e">
        <f>A89+1</f>
        <v>#REF!</v>
      </c>
      <c r="B90" s="4"/>
      <c r="C90" s="5">
        <f>COUNTIF(G90:O90,"&gt;0")</f>
        <v>0</v>
      </c>
      <c r="D90" s="6">
        <f>IF(C90&gt;0,E90/C90,0)</f>
        <v>0</v>
      </c>
      <c r="E90" s="5">
        <f>SUM(G90:O90)</f>
        <v>0</v>
      </c>
      <c r="F90" s="21" t="e">
        <f>SUMIF(G90:O90,"&gt;="&amp;LARGE(G90:O90,$N$1))-(COUNTIF(G90:O90,"&gt;="&amp;LARGE(G90:O90,$N$1))-$N$1)*LARGE(G90:O90,$N$1)</f>
        <v>#NUM!</v>
      </c>
      <c r="G90" s="11"/>
      <c r="H90" s="12"/>
      <c r="I90" s="11"/>
      <c r="J90" s="11"/>
      <c r="K90" s="11"/>
      <c r="L90" s="11"/>
      <c r="M90" s="11"/>
      <c r="N90" s="49"/>
      <c r="O90" s="46"/>
    </row>
    <row r="91" spans="1:15" ht="15" hidden="1" customHeight="1" x14ac:dyDescent="0.25">
      <c r="A91" s="19" t="e">
        <f>A90+1</f>
        <v>#REF!</v>
      </c>
      <c r="B91" s="4"/>
      <c r="C91" s="5">
        <f>COUNTIF(G91:O91,"&gt;0")</f>
        <v>0</v>
      </c>
      <c r="D91" s="6">
        <f>IF(C91&gt;0,E91/C91,0)</f>
        <v>0</v>
      </c>
      <c r="E91" s="5">
        <f>SUM(G91:O91)</f>
        <v>0</v>
      </c>
      <c r="F91" s="21" t="e">
        <f>SUMIF(G91:O91,"&gt;="&amp;LARGE(G91:O91,$N$1))-(COUNTIF(G91:O91,"&gt;="&amp;LARGE(G91:O91,$N$1))-$N$1)*LARGE(G91:O91,$N$1)</f>
        <v>#NUM!</v>
      </c>
      <c r="G91" s="11"/>
      <c r="H91" s="17"/>
      <c r="I91" s="11"/>
      <c r="J91" s="11"/>
      <c r="K91" s="11"/>
      <c r="L91" s="11"/>
      <c r="M91" s="11"/>
      <c r="N91" s="48"/>
      <c r="O91" s="43"/>
    </row>
    <row r="92" spans="1:15" ht="15" hidden="1" customHeight="1" x14ac:dyDescent="0.25">
      <c r="A92" s="19" t="e">
        <f>A91+1</f>
        <v>#REF!</v>
      </c>
      <c r="B92" s="4"/>
      <c r="C92" s="5"/>
      <c r="D92" s="6"/>
      <c r="E92" s="5"/>
      <c r="F92" s="21" t="e">
        <f>SUMIF(G92:O92,"&gt;="&amp;LARGE(G92:O92,$N$1))-(COUNTIF(G92:O92,"&gt;="&amp;LARGE(G92:O92,$N$1))-$N$1)*LARGE(G92:O92,$N$1)</f>
        <v>#NUM!</v>
      </c>
      <c r="G92" s="11"/>
      <c r="H92" s="12"/>
      <c r="I92" s="11"/>
      <c r="J92" s="11"/>
      <c r="K92" s="11"/>
      <c r="L92" s="11"/>
      <c r="M92" s="11"/>
      <c r="N92" s="29"/>
      <c r="O92" s="40"/>
    </row>
    <row r="93" spans="1:15" ht="15" hidden="1" customHeight="1" x14ac:dyDescent="0.25">
      <c r="A93" s="19" t="e">
        <f>A92+1</f>
        <v>#REF!</v>
      </c>
      <c r="B93" s="4"/>
      <c r="C93" s="5"/>
      <c r="D93" s="6"/>
      <c r="E93" s="5"/>
      <c r="F93" s="21" t="e">
        <f>SUMIF(G93:O93,"&gt;="&amp;LARGE(G93:O93,$N$1))-(COUNTIF(G93:O93,"&gt;="&amp;LARGE(G93:O93,$N$1))-$N$1)*LARGE(G93:O93,$N$1)</f>
        <v>#NUM!</v>
      </c>
      <c r="G93" s="11"/>
      <c r="H93" s="17"/>
      <c r="I93" s="11"/>
      <c r="J93" s="11"/>
      <c r="K93" s="11"/>
      <c r="L93" s="11"/>
      <c r="M93" s="11"/>
      <c r="N93" s="29"/>
      <c r="O93" s="40"/>
    </row>
    <row r="94" spans="1:15" ht="15" hidden="1" customHeight="1" x14ac:dyDescent="0.25">
      <c r="A94" s="19" t="e">
        <f>A93+1</f>
        <v>#REF!</v>
      </c>
      <c r="B94" s="4"/>
      <c r="C94" s="5"/>
      <c r="D94" s="6"/>
      <c r="E94" s="5"/>
      <c r="F94" s="21" t="e">
        <f>SUMIF(G94:O94,"&gt;="&amp;LARGE(G94:O94,$N$1))-(COUNTIF(G94:O94,"&gt;="&amp;LARGE(G94:O94,$N$1))-$N$1)*LARGE(G94:O94,$N$1)</f>
        <v>#NUM!</v>
      </c>
      <c r="G94" s="11"/>
      <c r="H94" s="12"/>
      <c r="I94" s="11"/>
      <c r="J94" s="11"/>
      <c r="K94" s="11"/>
      <c r="L94" s="11"/>
      <c r="M94" s="11"/>
      <c r="N94" s="29"/>
      <c r="O94" s="40"/>
    </row>
    <row r="95" spans="1:15" ht="15" hidden="1" customHeight="1" x14ac:dyDescent="0.25">
      <c r="A95" s="19" t="e">
        <f>A94+1</f>
        <v>#REF!</v>
      </c>
      <c r="B95" s="4"/>
      <c r="C95" s="5"/>
      <c r="D95" s="6"/>
      <c r="E95" s="5"/>
      <c r="F95" s="21" t="e">
        <f>SUMIF(G95:O95,"&gt;="&amp;LARGE(G95:O95,$N$1))-(COUNTIF(G95:O95,"&gt;="&amp;LARGE(G95:O95,$N$1))-$N$1)*LARGE(G95:O95,$N$1)</f>
        <v>#NUM!</v>
      </c>
      <c r="G95" s="11"/>
      <c r="H95" s="17"/>
      <c r="I95" s="11"/>
      <c r="J95" s="11"/>
      <c r="K95" s="11"/>
      <c r="L95" s="11"/>
      <c r="M95" s="11"/>
      <c r="N95" s="29"/>
      <c r="O95" s="40"/>
    </row>
    <row r="96" spans="1:15" ht="15" hidden="1" customHeight="1" x14ac:dyDescent="0.25">
      <c r="A96" s="19" t="e">
        <f>A95+1</f>
        <v>#REF!</v>
      </c>
      <c r="B96" s="4"/>
      <c r="C96" s="5"/>
      <c r="D96" s="6"/>
      <c r="E96" s="5"/>
      <c r="F96" s="21" t="e">
        <f>SUMIF(G96:O96,"&gt;="&amp;LARGE(G96:O96,$N$1))-(COUNTIF(G96:O96,"&gt;="&amp;LARGE(G96:O96,$N$1))-$N$1)*LARGE(G96:O96,$N$1)</f>
        <v>#NUM!</v>
      </c>
      <c r="G96" s="11"/>
      <c r="H96" s="12"/>
      <c r="I96" s="11"/>
      <c r="J96" s="11"/>
      <c r="K96" s="11"/>
      <c r="L96" s="11"/>
      <c r="M96" s="11"/>
      <c r="N96" s="29"/>
      <c r="O96" s="40"/>
    </row>
    <row r="97" spans="1:15" ht="15" hidden="1" customHeight="1" x14ac:dyDescent="0.25">
      <c r="A97" s="19" t="e">
        <f>A96+1</f>
        <v>#REF!</v>
      </c>
      <c r="B97" s="4"/>
      <c r="C97" s="5"/>
      <c r="D97" s="6"/>
      <c r="E97" s="5"/>
      <c r="F97" s="21" t="e">
        <f>SUMIF(G97:O97,"&gt;="&amp;LARGE(G97:O97,$N$1))-(COUNTIF(G97:O97,"&gt;="&amp;LARGE(G97:O97,$N$1))-$N$1)*LARGE(G97:O97,$N$1)</f>
        <v>#NUM!</v>
      </c>
      <c r="G97" s="11"/>
      <c r="H97" s="26"/>
      <c r="I97" s="11"/>
      <c r="J97" s="11"/>
      <c r="K97" s="11"/>
      <c r="L97" s="11"/>
      <c r="M97" s="11"/>
      <c r="N97" s="29"/>
      <c r="O97" s="40"/>
    </row>
    <row r="98" spans="1:15" ht="15" hidden="1" customHeight="1" x14ac:dyDescent="0.25">
      <c r="A98" s="19" t="e">
        <f>A97+1</f>
        <v>#REF!</v>
      </c>
      <c r="B98" s="4"/>
      <c r="C98" s="5"/>
      <c r="D98" s="6"/>
      <c r="E98" s="5"/>
      <c r="F98" s="21" t="e">
        <f>SUMIF(G98:O98,"&gt;="&amp;LARGE(G98:O98,$N$1))-(COUNTIF(G98:O98,"&gt;="&amp;LARGE(G98:O98,$N$1))-$N$1)*LARGE(G98:O98,$N$1)</f>
        <v>#NUM!</v>
      </c>
      <c r="G98" s="11"/>
      <c r="H98" s="17"/>
      <c r="I98" s="11"/>
      <c r="J98" s="11"/>
      <c r="K98" s="11"/>
      <c r="L98" s="11"/>
      <c r="M98" s="11"/>
      <c r="N98" s="29"/>
      <c r="O98" s="40"/>
    </row>
    <row r="99" spans="1:15" ht="15" hidden="1" customHeight="1" x14ac:dyDescent="0.25">
      <c r="A99" s="19" t="e">
        <f>A98+1</f>
        <v>#REF!</v>
      </c>
      <c r="B99" s="4"/>
      <c r="C99" s="5"/>
      <c r="D99" s="6"/>
      <c r="E99" s="5"/>
      <c r="F99" s="21" t="e">
        <f>SUMIF(G99:O99,"&gt;="&amp;LARGE(G99:O99,$N$1))-(COUNTIF(G99:O99,"&gt;="&amp;LARGE(G99:O99,$N$1))-$N$1)*LARGE(G99:O99,$N$1)</f>
        <v>#NUM!</v>
      </c>
      <c r="G99" s="11"/>
      <c r="H99" s="26"/>
      <c r="I99" s="11"/>
      <c r="J99" s="11"/>
      <c r="K99" s="11"/>
      <c r="L99" s="11"/>
      <c r="M99" s="11"/>
      <c r="N99" s="29"/>
      <c r="O99" s="40"/>
    </row>
    <row r="100" spans="1:15" ht="15" hidden="1" customHeight="1" x14ac:dyDescent="0.25">
      <c r="A100" s="19" t="e">
        <f>A99+1</f>
        <v>#REF!</v>
      </c>
      <c r="B100" s="4"/>
      <c r="C100" s="5"/>
      <c r="D100" s="6"/>
      <c r="E100" s="5"/>
      <c r="F100" s="21" t="e">
        <f>SUMIF(G100:O100,"&gt;="&amp;LARGE(G100:O100,$N$1))-(COUNTIF(G100:O100,"&gt;="&amp;LARGE(G100:O100,$N$1))-$N$1)*LARGE(G100:O100,$N$1)</f>
        <v>#NUM!</v>
      </c>
      <c r="G100" s="11"/>
      <c r="H100" s="26"/>
      <c r="I100" s="11"/>
      <c r="J100" s="11"/>
      <c r="K100" s="11"/>
      <c r="L100" s="11"/>
      <c r="M100" s="11"/>
      <c r="N100" s="29"/>
      <c r="O100" s="40"/>
    </row>
    <row r="101" spans="1:15" ht="15" hidden="1" customHeight="1" x14ac:dyDescent="0.25">
      <c r="A101" s="19" t="e">
        <f>A100+1</f>
        <v>#REF!</v>
      </c>
      <c r="B101" s="4"/>
      <c r="C101" s="5"/>
      <c r="D101" s="6"/>
      <c r="E101" s="5"/>
      <c r="F101" s="21" t="e">
        <f>SUMIF(G101:O101,"&gt;="&amp;LARGE(G101:O101,$N$1))-(COUNTIF(G101:O101,"&gt;="&amp;LARGE(G101:O101,$N$1))-$N$1)*LARGE(G101:O101,$N$1)</f>
        <v>#NUM!</v>
      </c>
      <c r="G101" s="11"/>
      <c r="H101" s="26"/>
      <c r="I101" s="11"/>
      <c r="J101" s="11"/>
      <c r="K101" s="11"/>
      <c r="L101" s="11"/>
      <c r="M101" s="11"/>
      <c r="N101" s="29"/>
      <c r="O101" s="40"/>
    </row>
    <row r="102" spans="1:15" ht="15" hidden="1" customHeight="1" x14ac:dyDescent="0.25">
      <c r="A102" s="19" t="e">
        <f>A101+1</f>
        <v>#REF!</v>
      </c>
      <c r="B102" s="4"/>
      <c r="C102" s="5"/>
      <c r="D102" s="6"/>
      <c r="E102" s="5"/>
      <c r="F102" s="21" t="e">
        <f>SUMIF(G102:O102,"&gt;="&amp;LARGE(G102:O102,$N$1))-(COUNTIF(G102:O102,"&gt;="&amp;LARGE(G102:O102,$N$1))-$N$1)*LARGE(G102:O102,$N$1)</f>
        <v>#NUM!</v>
      </c>
      <c r="G102" s="11"/>
      <c r="H102" s="26"/>
      <c r="I102" s="11"/>
      <c r="J102" s="11"/>
      <c r="K102" s="11"/>
      <c r="L102" s="11"/>
      <c r="M102" s="11"/>
      <c r="N102" s="29"/>
      <c r="O102" s="40"/>
    </row>
    <row r="103" spans="1:15" ht="15" hidden="1" customHeight="1" x14ac:dyDescent="0.25">
      <c r="A103" s="19" t="e">
        <f>A102+1</f>
        <v>#REF!</v>
      </c>
      <c r="B103" s="4"/>
      <c r="C103" s="5"/>
      <c r="D103" s="6"/>
      <c r="E103" s="5"/>
      <c r="F103" s="21" t="e">
        <f>SUMIF(G103:O103,"&gt;="&amp;LARGE(G103:O103,$N$1))-(COUNTIF(G103:O103,"&gt;="&amp;LARGE(G103:O103,$N$1))-$N$1)*LARGE(G103:O103,$N$1)</f>
        <v>#NUM!</v>
      </c>
      <c r="G103" s="11"/>
      <c r="H103" s="26"/>
      <c r="I103" s="11"/>
      <c r="J103" s="11"/>
      <c r="K103" s="11"/>
      <c r="L103" s="11"/>
      <c r="M103" s="11"/>
      <c r="N103" s="29"/>
      <c r="O103" s="40"/>
    </row>
    <row r="104" spans="1:15" ht="15" hidden="1" customHeight="1" thickBot="1" x14ac:dyDescent="0.3">
      <c r="A104" s="19" t="e">
        <f>A103+1</f>
        <v>#REF!</v>
      </c>
      <c r="B104" s="4"/>
      <c r="C104" s="5"/>
      <c r="D104" s="6"/>
      <c r="E104" s="5"/>
      <c r="F104" s="21" t="e">
        <f>SUMIF(G104:O104,"&gt;="&amp;LARGE(G104:O104,$N$1))-(COUNTIF(G104:O104,"&gt;="&amp;LARGE(G104:O104,$N$1))-$N$1)*LARGE(G104:O104,$N$1)</f>
        <v>#NUM!</v>
      </c>
      <c r="G104" s="11"/>
      <c r="H104" s="12"/>
      <c r="I104" s="11"/>
      <c r="J104" s="11"/>
      <c r="K104" s="11"/>
      <c r="L104" s="11"/>
      <c r="M104" s="11"/>
      <c r="N104" s="47"/>
      <c r="O104" s="44"/>
    </row>
    <row r="105" spans="1:15" ht="13.8" thickBot="1" x14ac:dyDescent="0.3">
      <c r="A105" s="19"/>
      <c r="B105" s="37"/>
      <c r="C105" s="37"/>
      <c r="D105" s="37"/>
      <c r="E105" s="37"/>
      <c r="F105" s="37"/>
      <c r="G105" s="37"/>
      <c r="H105" s="37"/>
      <c r="I105" s="38"/>
      <c r="J105" s="37"/>
      <c r="K105" s="37"/>
      <c r="L105" s="37"/>
      <c r="M105" s="37"/>
      <c r="N105" s="50"/>
      <c r="O105" s="51"/>
    </row>
    <row r="106" spans="1:15" x14ac:dyDescent="0.25">
      <c r="A106" s="33"/>
      <c r="B106" s="34"/>
      <c r="C106" s="34" t="s">
        <v>16</v>
      </c>
      <c r="D106" s="35"/>
      <c r="E106" s="36"/>
      <c r="F106" s="36"/>
      <c r="G106" s="34"/>
      <c r="H106" s="34"/>
      <c r="I106" s="34"/>
      <c r="J106" s="34"/>
      <c r="K106" s="34"/>
      <c r="L106" s="34"/>
      <c r="M106" s="34"/>
      <c r="N106" s="28"/>
      <c r="O106" s="45"/>
    </row>
    <row r="108" spans="1:15" x14ac:dyDescent="0.25">
      <c r="A108" t="s">
        <v>55</v>
      </c>
      <c r="C108" t="s">
        <v>49</v>
      </c>
      <c r="D108" s="53" t="s">
        <v>50</v>
      </c>
      <c r="G108" s="42">
        <f>31*5%</f>
        <v>1.55</v>
      </c>
      <c r="H108" s="42">
        <f>25*5%</f>
        <v>1.25</v>
      </c>
      <c r="I108" s="42">
        <f>27*5%</f>
        <v>1.35</v>
      </c>
      <c r="J108" s="42">
        <f>18*5%</f>
        <v>0.9</v>
      </c>
      <c r="K108" s="42">
        <f>16*5%</f>
        <v>0.8</v>
      </c>
      <c r="L108" s="42">
        <f>22*5%</f>
        <v>1.1000000000000001</v>
      </c>
      <c r="M108" s="42">
        <f>19*5%</f>
        <v>0.95000000000000007</v>
      </c>
      <c r="N108" s="42">
        <f>19*5%</f>
        <v>0.95000000000000007</v>
      </c>
      <c r="O108" s="52">
        <f>20*5%</f>
        <v>1</v>
      </c>
    </row>
    <row r="109" spans="1:15" x14ac:dyDescent="0.25">
      <c r="C109" t="s">
        <v>51</v>
      </c>
      <c r="D109" t="s">
        <v>52</v>
      </c>
      <c r="G109" s="42">
        <f>31*10%</f>
        <v>3.1</v>
      </c>
      <c r="H109" s="42">
        <f>25*10%</f>
        <v>2.5</v>
      </c>
      <c r="I109" s="42">
        <f>27*10%</f>
        <v>2.7</v>
      </c>
      <c r="J109" s="42">
        <f>18*10%</f>
        <v>1.8</v>
      </c>
      <c r="K109" s="42">
        <f>16*10%</f>
        <v>1.6</v>
      </c>
      <c r="L109" s="42">
        <f>22*10%</f>
        <v>2.2000000000000002</v>
      </c>
      <c r="M109" s="42">
        <f>19*10%</f>
        <v>1.9000000000000001</v>
      </c>
      <c r="N109" s="42">
        <f>19*10%</f>
        <v>1.9000000000000001</v>
      </c>
      <c r="O109" s="52">
        <f>20*10%</f>
        <v>2</v>
      </c>
    </row>
    <row r="110" spans="1:15" x14ac:dyDescent="0.25">
      <c r="C110" t="s">
        <v>53</v>
      </c>
      <c r="D110" t="s">
        <v>54</v>
      </c>
      <c r="G110" s="42">
        <f>31*15%</f>
        <v>4.6499999999999995</v>
      </c>
      <c r="H110" s="42">
        <f>25*15%</f>
        <v>3.75</v>
      </c>
      <c r="I110" s="42">
        <f>27*15%</f>
        <v>4.05</v>
      </c>
      <c r="J110" s="42">
        <f>18*15%</f>
        <v>2.6999999999999997</v>
      </c>
      <c r="K110" s="42">
        <f>16*15%</f>
        <v>2.4</v>
      </c>
      <c r="L110" s="42">
        <f>22*15%</f>
        <v>3.3</v>
      </c>
      <c r="M110" s="42">
        <f>19*15%</f>
        <v>2.85</v>
      </c>
      <c r="N110" s="42">
        <f>19*15%</f>
        <v>2.85</v>
      </c>
      <c r="O110" s="52">
        <f>20*15%</f>
        <v>3</v>
      </c>
    </row>
    <row r="111" spans="1:15" x14ac:dyDescent="0.25">
      <c r="G111" s="42"/>
      <c r="H111" s="42"/>
      <c r="I111" s="42"/>
      <c r="J111" s="42"/>
      <c r="K111" s="42"/>
      <c r="L111" s="42"/>
      <c r="M111" s="42"/>
      <c r="N111" s="42"/>
      <c r="O111" s="52"/>
    </row>
    <row r="112" spans="1:15" x14ac:dyDescent="0.25">
      <c r="K112" s="42"/>
    </row>
  </sheetData>
  <sheetProtection selectLockedCells="1" selectUnlockedCells="1"/>
  <sortState xmlns:xlrd2="http://schemas.microsoft.com/office/spreadsheetml/2017/richdata2" ref="A3:O52">
    <sortCondition descending="1" ref="F3:F104"/>
  </sortState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Olaf Dohn</dc:creator>
  <cp:lastModifiedBy>Marion Hartog</cp:lastModifiedBy>
  <dcterms:created xsi:type="dcterms:W3CDTF">2015-05-28T17:36:12Z</dcterms:created>
  <dcterms:modified xsi:type="dcterms:W3CDTF">2025-03-30T13:52:09Z</dcterms:modified>
</cp:coreProperties>
</file>